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rick\Desktop\"/>
    </mc:Choice>
  </mc:AlternateContent>
  <bookViews>
    <workbookView xWindow="0" yWindow="0" windowWidth="28800" windowHeight="12300"/>
  </bookViews>
  <sheets>
    <sheet name="Itemized" sheetId="1" r:id="rId1"/>
    <sheet name="cvent" sheetId="2" r:id="rId2"/>
    <sheet name="Sheet3" sheetId="3" r:id="rId3"/>
  </sheets>
  <calcPr calcId="162913"/>
</workbook>
</file>

<file path=xl/calcChain.xml><?xml version="1.0" encoding="utf-8"?>
<calcChain xmlns="http://schemas.openxmlformats.org/spreadsheetml/2006/main">
  <c r="F7" i="1" l="1"/>
  <c r="F68" i="1"/>
  <c r="F67" i="1"/>
  <c r="F66" i="1"/>
  <c r="F65" i="1"/>
  <c r="F64" i="1"/>
  <c r="F63" i="1"/>
  <c r="F62" i="1"/>
  <c r="F61" i="1"/>
  <c r="F69" i="1" l="1"/>
  <c r="F5" i="1"/>
  <c r="F53" i="1" l="1"/>
  <c r="F52" i="1"/>
  <c r="F49" i="1"/>
  <c r="F43" i="1"/>
  <c r="F40" i="1"/>
  <c r="F37" i="1"/>
  <c r="F20" i="1"/>
  <c r="F10" i="1"/>
  <c r="D31" i="2" l="1"/>
  <c r="F31" i="2" l="1"/>
  <c r="E31" i="2"/>
  <c r="E53" i="1"/>
  <c r="H53" i="2" l="1"/>
  <c r="H22" i="2" l="1"/>
  <c r="E44" i="1"/>
  <c r="E50" i="1"/>
  <c r="E49" i="1" s="1"/>
  <c r="H13" i="2" s="1"/>
  <c r="E38" i="1"/>
  <c r="E41" i="1"/>
  <c r="E40" i="1" s="1"/>
  <c r="E35" i="1"/>
  <c r="E25" i="1"/>
  <c r="E18" i="1"/>
  <c r="E34" i="1"/>
  <c r="E24" i="1"/>
  <c r="E23" i="1"/>
  <c r="E22" i="1"/>
  <c r="E43" i="1" l="1"/>
  <c r="H11" i="2" s="1"/>
  <c r="H10" i="2"/>
  <c r="E37" i="1"/>
  <c r="E11" i="1"/>
  <c r="E12" i="1"/>
  <c r="E15" i="1"/>
  <c r="E16" i="1"/>
  <c r="E17" i="1"/>
  <c r="E28" i="1"/>
  <c r="E29" i="1"/>
  <c r="E30" i="1"/>
  <c r="E31" i="1"/>
  <c r="E32" i="1"/>
  <c r="E21" i="1"/>
  <c r="E20" i="1" s="1"/>
  <c r="H7" i="2" s="1"/>
  <c r="E33" i="1"/>
  <c r="H41" i="2"/>
  <c r="H40" i="2"/>
  <c r="I43" i="2" s="1"/>
  <c r="H39" i="2"/>
  <c r="H31" i="2"/>
  <c r="H30" i="2"/>
  <c r="H29" i="2"/>
  <c r="H28" i="2"/>
  <c r="I24" i="2"/>
  <c r="I18" i="2"/>
  <c r="H12" i="2"/>
  <c r="I32" i="2" l="1"/>
  <c r="E27" i="1"/>
  <c r="H9" i="2"/>
  <c r="E46" i="1"/>
  <c r="E14" i="1"/>
  <c r="E10" i="1"/>
  <c r="H8" i="2" l="1"/>
  <c r="F27" i="1"/>
  <c r="H6" i="2"/>
  <c r="F14" i="1"/>
  <c r="F46" i="1"/>
  <c r="H5" i="2"/>
  <c r="I14" i="2" l="1"/>
  <c r="I34" i="2" s="1"/>
  <c r="J45" i="2" s="1"/>
  <c r="F49" i="2" s="1"/>
  <c r="E47" i="1" s="1"/>
  <c r="F47" i="1" s="1"/>
  <c r="F55" i="1" s="1"/>
  <c r="E55" i="1" l="1"/>
  <c r="F48" i="2"/>
  <c r="F53" i="2" s="1"/>
  <c r="J53" i="2" s="1"/>
  <c r="J55" i="2" s="1"/>
  <c r="E5" i="1"/>
  <c r="E7" i="1" l="1"/>
  <c r="E56" i="1" l="1"/>
  <c r="F56" i="1"/>
</calcChain>
</file>

<file path=xl/sharedStrings.xml><?xml version="1.0" encoding="utf-8"?>
<sst xmlns="http://schemas.openxmlformats.org/spreadsheetml/2006/main" count="155" uniqueCount="130">
  <si>
    <t>Income</t>
  </si>
  <si>
    <t xml:space="preserve"> </t>
  </si>
  <si>
    <t>Number</t>
  </si>
  <si>
    <t>Total</t>
  </si>
  <si>
    <t>Total Income</t>
  </si>
  <si>
    <t>Speaker Mileage</t>
  </si>
  <si>
    <t>Miles</t>
  </si>
  <si>
    <t>Rate</t>
  </si>
  <si>
    <t>Amount</t>
  </si>
  <si>
    <t>#  Times</t>
  </si>
  <si>
    <t>Per Student</t>
  </si>
  <si>
    <t>Bill Horan - county paid</t>
  </si>
  <si>
    <t>Average</t>
  </si>
  <si>
    <t>MG-SUPP-10PK ($22.00)</t>
  </si>
  <si>
    <t>MG-3 ($65.00)</t>
  </si>
  <si>
    <t>Print version of Purdue MG Manual, spiral bound.</t>
  </si>
  <si>
    <t>MG-3-F ($50.00)</t>
  </si>
  <si>
    <t>Flash drive includes searchable PDF version of the Purdue Master Gardener Manual</t>
  </si>
  <si>
    <t>MG-3-P ($90.00)</t>
  </si>
  <si>
    <t>Print version of Purdue MG Manual (MG-3) and flash drive (MG-3-F)</t>
  </si>
  <si>
    <t xml:space="preserve">Tabbed dividers with binder cover and spine for a 3-ring notebook for participants to store supplemental materials </t>
  </si>
  <si>
    <t>such as quizzes, handouts, notes, etc. for each class session. The tab titles for the dividers will match the</t>
  </si>
  <si>
    <t>chapters in the Purdue MG Manual.</t>
  </si>
  <si>
    <r>
      <t xml:space="preserve">Instructions for budget form: </t>
    </r>
    <r>
      <rPr>
        <sz val="10"/>
        <color rgb="FF000000"/>
        <rFont val="Arial"/>
        <family val="2"/>
      </rPr>
      <t>fill in information in only the highlighted green fields below. Include 310 (3201XXXX) account information. Please note, if you are using your Education Fund, Revenue will be collected in your 310 account and a transfer will occur at the end of the workshop to your Education Fund by the Education Store. Fields that are highlighted orange are program administration costs retained by CES and will not be included in the transfer.</t>
    </r>
  </si>
  <si>
    <t>Direct costs (estimates substantiated with price quotes whenever possible):</t>
  </si>
  <si>
    <t>Marketing, supplies and meeting room expenses:</t>
  </si>
  <si>
    <t>Advertising and promotion</t>
  </si>
  <si>
    <t>Mailings and postage</t>
  </si>
  <si>
    <t>Meeting materials (nametags, pens, notepads, folders)</t>
  </si>
  <si>
    <t>Printing/duplicating</t>
  </si>
  <si>
    <t>Room rental</t>
  </si>
  <si>
    <t>Audiovisual equipment rental</t>
  </si>
  <si>
    <t>Sales Tax on Items Sold</t>
  </si>
  <si>
    <t>Cvent Registration Cost</t>
  </si>
  <si>
    <t>*do not change formula</t>
  </si>
  <si>
    <t>Other</t>
  </si>
  <si>
    <t>Total supplies and meeting room expenses</t>
  </si>
  <si>
    <r>
      <t>Non-Purdue instructor fees</t>
    </r>
    <r>
      <rPr>
        <i/>
        <sz val="10"/>
        <color rgb="FF000000"/>
        <rFont val="Arial"/>
        <family val="2"/>
      </rPr>
      <t xml:space="preserve"> (Payee Certification Form required):</t>
    </r>
  </si>
  <si>
    <t>List name here</t>
  </si>
  <si>
    <t>Total non-Purdue instructor fees</t>
  </si>
  <si>
    <t>Travel expenses for Purdue presenters and program team:</t>
  </si>
  <si>
    <t>Lodging</t>
  </si>
  <si>
    <t>Subsistence / per diem</t>
  </si>
  <si>
    <t>Mileage for personal vehicles</t>
  </si>
  <si>
    <t>University vehicle (day charge plus mileage)</t>
  </si>
  <si>
    <t>Total travel expenses</t>
  </si>
  <si>
    <t>Meals and refreshments:</t>
  </si>
  <si>
    <t>Estimated number of participants</t>
  </si>
  <si>
    <t># meals</t>
  </si>
  <si>
    <t>Unit cost</t>
  </si>
  <si>
    <t>Breakfast</t>
  </si>
  <si>
    <t>=</t>
  </si>
  <si>
    <t>Lunch</t>
  </si>
  <si>
    <t>Dinner</t>
  </si>
  <si>
    <t>Breaks</t>
  </si>
  <si>
    <t>Total meals and refreshments</t>
  </si>
  <si>
    <t>Total direct costs</t>
  </si>
  <si>
    <r>
      <t xml:space="preserve">Program development cost </t>
    </r>
    <r>
      <rPr>
        <sz val="10"/>
        <color rgb="FF000000"/>
        <rFont val="Arial"/>
        <family val="2"/>
      </rPr>
      <t>(Private Good programs only, see instructions)</t>
    </r>
    <r>
      <rPr>
        <b/>
        <sz val="10"/>
        <color rgb="FF000000"/>
        <rFont val="Arial"/>
        <family val="2"/>
      </rPr>
      <t>:</t>
    </r>
  </si>
  <si>
    <r>
      <t>NOTE:</t>
    </r>
    <r>
      <rPr>
        <sz val="10"/>
        <color rgb="FFFF0000"/>
        <rFont val="Arial"/>
        <family val="2"/>
      </rPr>
      <t xml:space="preserve"> If using this template to develop a grant budget, personnel costs cannot be established using the below rates.</t>
    </r>
  </si>
  <si>
    <t># hours</t>
  </si>
  <si>
    <t>$/hour</t>
  </si>
  <si>
    <t>Educators</t>
  </si>
  <si>
    <t>*</t>
  </si>
  <si>
    <t>Program Asst</t>
  </si>
  <si>
    <t>Clerical staff</t>
  </si>
  <si>
    <r>
      <t>Total program development costs:</t>
    </r>
    <r>
      <rPr>
        <b/>
        <i/>
        <sz val="10"/>
        <color rgb="FF000000"/>
        <rFont val="Arial"/>
        <family val="2"/>
      </rPr>
      <t xml:space="preserve"> </t>
    </r>
  </si>
  <si>
    <t>Total cost of program delivery (direct plus program development costs):</t>
  </si>
  <si>
    <t>Calculating the Program Fee:</t>
  </si>
  <si>
    <t>Total cost of program delivery</t>
  </si>
  <si>
    <t>Ed Store Processing Fee- 12 %</t>
  </si>
  <si>
    <t>List grants/sponsors here</t>
  </si>
  <si>
    <t>Actual cost per participant</t>
  </si>
  <si>
    <t>Other budgetary support</t>
  </si>
  <si>
    <t>Final estimated cost</t>
  </si>
  <si>
    <t>/</t>
  </si>
  <si>
    <t>Price of Workshop per registrant:</t>
  </si>
  <si>
    <t>County 3201XXXX account:</t>
  </si>
  <si>
    <t>Fund</t>
  </si>
  <si>
    <t>RIO</t>
  </si>
  <si>
    <t>Cost Center</t>
  </si>
  <si>
    <t>GL</t>
  </si>
  <si>
    <t>Review and approval:</t>
  </si>
  <si>
    <t>Program Coordinator</t>
  </si>
  <si>
    <t>Date</t>
  </si>
  <si>
    <t>County Extension Director</t>
  </si>
  <si>
    <t>Fiscal Approver</t>
  </si>
  <si>
    <t xml:space="preserve">* Refunds for registrations will be completed up to the date of the event at a 90% refunded amount. </t>
  </si>
  <si>
    <t>Advertising &amp; promotion</t>
  </si>
  <si>
    <t>MG-3 Manuals shipping (Ave. $41 for 25)</t>
  </si>
  <si>
    <t>Intern badge (All in class)</t>
  </si>
  <si>
    <t>Manual - MG-3</t>
  </si>
  <si>
    <t>3-Ring Binders (for MG-SUPP tabs, handouts)</t>
  </si>
  <si>
    <t>Printing/duplicating (MG-3, MG-SUPP, name badges)</t>
  </si>
  <si>
    <t>Meeting materials (name tags, supplies, etc.)</t>
  </si>
  <si>
    <t>Speaker supplies and expenses</t>
  </si>
  <si>
    <t>Supplemental folders</t>
  </si>
  <si>
    <t>Name tags/table tents</t>
  </si>
  <si>
    <t>Facebook boosts</t>
  </si>
  <si>
    <t>Free will donation if @ local church - N/A budget</t>
  </si>
  <si>
    <t>Anticipate no cost</t>
  </si>
  <si>
    <t>Sales tax on items sold</t>
  </si>
  <si>
    <t>Anticipate no expense</t>
  </si>
  <si>
    <t>State Participant fee</t>
  </si>
  <si>
    <t>CVENT</t>
  </si>
  <si>
    <t>Other - office mailings, etc.</t>
  </si>
  <si>
    <t>Travel Expenses estimate - Outside Ext. Eds</t>
  </si>
  <si>
    <t>Total Costs</t>
  </si>
  <si>
    <t>YEAR:</t>
  </si>
  <si>
    <t>MG badge (75% of all; price w/shipping, handling)</t>
  </si>
  <si>
    <t>Adv. MG badge (50% of all)</t>
  </si>
  <si>
    <t>Bronze, Silver, Gold badges (25% of all)</t>
  </si>
  <si>
    <t xml:space="preserve">Notes: </t>
  </si>
  <si>
    <t>Net</t>
  </si>
  <si>
    <t>Participant Fees</t>
  </si>
  <si>
    <t>Direct Costs</t>
  </si>
  <si>
    <t xml:space="preserve">   Student couples sharing 1 manual</t>
  </si>
  <si>
    <t>Meals and Refreshments - Breaks</t>
  </si>
  <si>
    <t>(# Breaks)</t>
  </si>
  <si>
    <t xml:space="preserve">(# Students) </t>
  </si>
  <si>
    <t xml:space="preserve">   Individual students</t>
  </si>
  <si>
    <t>Amt./Couple</t>
  </si>
  <si>
    <t>Other:</t>
  </si>
  <si>
    <t xml:space="preserve">Other: </t>
  </si>
  <si>
    <t>Speaker - other</t>
  </si>
  <si>
    <t>Speaker</t>
  </si>
  <si>
    <r>
      <t xml:space="preserve">Based on </t>
    </r>
    <r>
      <rPr>
        <b/>
        <u/>
        <sz val="9"/>
        <rFont val="Arial"/>
        <family val="2"/>
      </rPr>
      <t>6 total students (3 couples)</t>
    </r>
  </si>
  <si>
    <r>
      <t xml:space="preserve">Cvent registration cost </t>
    </r>
    <r>
      <rPr>
        <i/>
        <sz val="9"/>
        <rFont val="Arial"/>
        <family val="2"/>
      </rPr>
      <t>(do not enter: auto generated from cvent worksheet)</t>
    </r>
  </si>
  <si>
    <r>
      <t xml:space="preserve">12% Ed Store Processing fee </t>
    </r>
    <r>
      <rPr>
        <i/>
        <sz val="9"/>
        <rFont val="Arial"/>
        <family val="2"/>
      </rPr>
      <t>(do not enter: auto gen. from cvent worksheet)</t>
    </r>
  </si>
  <si>
    <t>Flash Drive (@ $25 each) available optional purchase</t>
  </si>
  <si>
    <t>Optional mileage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</si>
</sst>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4" x14ac:knownFonts="1">
    <font>
      <sz val="10"/>
      <name val="Arial"/>
    </font>
    <font>
      <sz val="10"/>
      <name val="Arial"/>
      <family val="2"/>
    </font>
    <font>
      <sz val="10"/>
      <color theme="1"/>
      <name val="Arial"/>
      <family val="2"/>
    </font>
    <font>
      <b/>
      <sz val="10"/>
      <color rgb="FF000000"/>
      <name val="Arial"/>
      <family val="2"/>
    </font>
    <font>
      <sz val="10"/>
      <color rgb="FF000000"/>
      <name val="Arial"/>
      <family val="2"/>
    </font>
    <font>
      <b/>
      <i/>
      <sz val="10"/>
      <color rgb="FF000000"/>
      <name val="Arial"/>
      <family val="2"/>
    </font>
    <font>
      <i/>
      <sz val="10"/>
      <color theme="1"/>
      <name val="Arial"/>
      <family val="2"/>
    </font>
    <font>
      <i/>
      <sz val="10"/>
      <color rgb="FF000000"/>
      <name val="Arial"/>
      <family val="2"/>
    </font>
    <font>
      <sz val="8"/>
      <color theme="1"/>
      <name val="Arial"/>
      <family val="2"/>
    </font>
    <font>
      <b/>
      <sz val="10"/>
      <color rgb="FFFF0000"/>
      <name val="Arial"/>
      <family val="2"/>
    </font>
    <font>
      <sz val="10"/>
      <color rgb="FFFF0000"/>
      <name val="Arial"/>
      <family val="2"/>
    </font>
    <font>
      <b/>
      <sz val="10"/>
      <color theme="1"/>
      <name val="Arial"/>
      <family val="2"/>
    </font>
    <font>
      <u/>
      <sz val="11"/>
      <color theme="10"/>
      <name val="Calibri"/>
      <family val="2"/>
    </font>
    <font>
      <u/>
      <sz val="10"/>
      <color theme="10"/>
      <name val="Arial"/>
      <family val="2"/>
    </font>
    <font>
      <b/>
      <sz val="9"/>
      <name val="Arial"/>
      <family val="2"/>
    </font>
    <font>
      <b/>
      <u/>
      <sz val="9"/>
      <name val="Arial"/>
      <family val="2"/>
    </font>
    <font>
      <sz val="9"/>
      <name val="Arial"/>
      <family val="2"/>
    </font>
    <font>
      <b/>
      <u val="singleAccounting"/>
      <sz val="9"/>
      <name val="Arial"/>
      <family val="2"/>
    </font>
    <font>
      <b/>
      <sz val="9"/>
      <color indexed="8"/>
      <name val="Arial"/>
      <family val="2"/>
    </font>
    <font>
      <b/>
      <i/>
      <sz val="9"/>
      <color indexed="8"/>
      <name val="Arial"/>
      <family val="2"/>
    </font>
    <font>
      <b/>
      <i/>
      <sz val="9"/>
      <name val="Arial"/>
      <family val="2"/>
    </font>
    <font>
      <b/>
      <sz val="9"/>
      <color theme="1"/>
      <name val="Arial"/>
      <family val="2"/>
    </font>
    <font>
      <i/>
      <sz val="9"/>
      <color theme="1"/>
      <name val="Arial"/>
      <family val="2"/>
    </font>
    <font>
      <i/>
      <sz val="9"/>
      <name val="Arial"/>
      <family val="2"/>
    </font>
  </fonts>
  <fills count="10">
    <fill>
      <patternFill patternType="none"/>
    </fill>
    <fill>
      <patternFill patternType="gray125"/>
    </fill>
    <fill>
      <patternFill patternType="solid">
        <fgColor indexed="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149967955565050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63">
    <xf numFmtId="0" fontId="0" fillId="0" borderId="0" xfId="0"/>
    <xf numFmtId="0" fontId="2" fillId="0" borderId="0" xfId="0" applyFont="1"/>
    <xf numFmtId="0" fontId="3" fillId="0" borderId="3" xfId="0" applyFont="1" applyFill="1" applyBorder="1"/>
    <xf numFmtId="0" fontId="2" fillId="0" borderId="3" xfId="0" applyFont="1" applyFill="1" applyBorder="1"/>
    <xf numFmtId="0" fontId="2" fillId="0" borderId="0" xfId="0" applyFont="1" applyFill="1" applyBorder="1"/>
    <xf numFmtId="0" fontId="2" fillId="0" borderId="0" xfId="0" applyFont="1" applyFill="1"/>
    <xf numFmtId="0" fontId="3" fillId="0" borderId="1" xfId="0" applyFont="1" applyBorder="1"/>
    <xf numFmtId="0" fontId="2" fillId="0" borderId="1" xfId="0" applyFont="1" applyBorder="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3" xfId="0" applyFont="1" applyBorder="1"/>
    <xf numFmtId="0" fontId="4" fillId="0" borderId="5" xfId="0" applyFont="1" applyBorder="1" applyAlignment="1">
      <alignment horizontal="left" indent="5"/>
    </xf>
    <xf numFmtId="0" fontId="2" fillId="0" borderId="7" xfId="0" applyFont="1" applyBorder="1"/>
    <xf numFmtId="44" fontId="2" fillId="3" borderId="1" xfId="1" applyFont="1" applyFill="1" applyBorder="1"/>
    <xf numFmtId="0" fontId="4" fillId="0" borderId="8" xfId="0" applyFont="1" applyBorder="1" applyAlignment="1">
      <alignment horizontal="left" indent="5"/>
    </xf>
    <xf numFmtId="0" fontId="2" fillId="0" borderId="8" xfId="0" applyFont="1" applyBorder="1"/>
    <xf numFmtId="0" fontId="2" fillId="0" borderId="9" xfId="0" applyFont="1" applyBorder="1"/>
    <xf numFmtId="0" fontId="2" fillId="4" borderId="7" xfId="0" applyFont="1" applyFill="1" applyBorder="1"/>
    <xf numFmtId="0" fontId="2" fillId="4" borderId="5" xfId="0" applyFont="1" applyFill="1" applyBorder="1"/>
    <xf numFmtId="44" fontId="2" fillId="4" borderId="10" xfId="1" applyFont="1" applyFill="1" applyBorder="1"/>
    <xf numFmtId="0" fontId="6" fillId="0" borderId="4" xfId="0" applyFont="1" applyBorder="1"/>
    <xf numFmtId="0" fontId="4" fillId="0" borderId="0" xfId="0" applyFont="1" applyBorder="1" applyAlignment="1">
      <alignment horizontal="left" indent="5"/>
    </xf>
    <xf numFmtId="0" fontId="2" fillId="0" borderId="13" xfId="0" applyFont="1" applyBorder="1"/>
    <xf numFmtId="0" fontId="2" fillId="0" borderId="14" xfId="0" applyFont="1" applyBorder="1"/>
    <xf numFmtId="44" fontId="2" fillId="3" borderId="15" xfId="1" applyFont="1" applyFill="1" applyBorder="1"/>
    <xf numFmtId="0" fontId="4" fillId="0" borderId="3" xfId="0" applyFont="1" applyBorder="1" applyAlignment="1">
      <alignment horizontal="left" indent="5"/>
    </xf>
    <xf numFmtId="0" fontId="2" fillId="0" borderId="16" xfId="0" applyFont="1" applyBorder="1"/>
    <xf numFmtId="0" fontId="2" fillId="0" borderId="16" xfId="0" applyFont="1" applyBorder="1" applyAlignment="1">
      <alignment horizontal="right"/>
    </xf>
    <xf numFmtId="44" fontId="2" fillId="0" borderId="1" xfId="0" applyNumberFormat="1" applyFont="1" applyFill="1" applyBorder="1" applyProtection="1">
      <protection hidden="1"/>
    </xf>
    <xf numFmtId="0" fontId="5" fillId="0" borderId="1" xfId="0" applyFont="1" applyBorder="1" applyAlignment="1"/>
    <xf numFmtId="0" fontId="2" fillId="0" borderId="17" xfId="0" applyFont="1" applyBorder="1"/>
    <xf numFmtId="0" fontId="7" fillId="0" borderId="5" xfId="0" applyFont="1" applyBorder="1" applyAlignment="1">
      <alignment horizontal="left" indent="5"/>
    </xf>
    <xf numFmtId="0" fontId="7" fillId="0" borderId="8" xfId="0" applyFont="1" applyBorder="1" applyAlignment="1">
      <alignment horizontal="left" indent="5"/>
    </xf>
    <xf numFmtId="0" fontId="2" fillId="0" borderId="18" xfId="0" applyFont="1" applyBorder="1"/>
    <xf numFmtId="0" fontId="5" fillId="0" borderId="0" xfId="0" applyFont="1" applyBorder="1"/>
    <xf numFmtId="0" fontId="5" fillId="0" borderId="3" xfId="0" applyFont="1" applyBorder="1"/>
    <xf numFmtId="0" fontId="2" fillId="0" borderId="19" xfId="0" applyFont="1" applyBorder="1"/>
    <xf numFmtId="0" fontId="2" fillId="0" borderId="1" xfId="0" applyFont="1" applyBorder="1" applyAlignment="1">
      <alignment horizontal="right"/>
    </xf>
    <xf numFmtId="0" fontId="4" fillId="0" borderId="0" xfId="0" applyFont="1" applyBorder="1"/>
    <xf numFmtId="0" fontId="4" fillId="0" borderId="3" xfId="0" applyFont="1" applyBorder="1"/>
    <xf numFmtId="44" fontId="2" fillId="0" borderId="7" xfId="0" applyNumberFormat="1" applyFont="1" applyFill="1" applyBorder="1" applyProtection="1">
      <protection hidden="1"/>
    </xf>
    <xf numFmtId="0" fontId="5" fillId="0" borderId="0" xfId="0" applyFont="1" applyBorder="1" applyAlignment="1">
      <alignment horizontal="left" indent="2"/>
    </xf>
    <xf numFmtId="0" fontId="5" fillId="0" borderId="7" xfId="0" applyFont="1" applyBorder="1" applyAlignment="1">
      <alignment horizontal="left" indent="2"/>
    </xf>
    <xf numFmtId="0" fontId="2" fillId="0" borderId="1" xfId="0" applyFont="1" applyBorder="1" applyAlignment="1">
      <alignment horizontal="center"/>
    </xf>
    <xf numFmtId="0" fontId="4" fillId="0" borderId="1" xfId="0" applyFont="1" applyBorder="1" applyAlignment="1"/>
    <xf numFmtId="0" fontId="4" fillId="3" borderId="1" xfId="0" applyFont="1" applyFill="1" applyBorder="1" applyAlignment="1">
      <alignment horizontal="center"/>
    </xf>
    <xf numFmtId="44" fontId="4" fillId="3" borderId="1" xfId="1" applyFont="1" applyFill="1" applyBorder="1" applyAlignment="1"/>
    <xf numFmtId="0" fontId="2" fillId="3" borderId="1" xfId="0" applyFont="1" applyFill="1" applyBorder="1" applyAlignment="1">
      <alignment horizontal="center" wrapText="1"/>
    </xf>
    <xf numFmtId="0" fontId="4" fillId="0" borderId="1" xfId="0" applyFont="1" applyBorder="1" applyAlignment="1">
      <alignment horizontal="center"/>
    </xf>
    <xf numFmtId="44" fontId="2" fillId="0" borderId="1" xfId="1" applyFont="1" applyFill="1" applyBorder="1"/>
    <xf numFmtId="0" fontId="2" fillId="3" borderId="1" xfId="0" applyFont="1" applyFill="1" applyBorder="1" applyAlignment="1">
      <alignment horizontal="center"/>
    </xf>
    <xf numFmtId="0" fontId="3" fillId="0" borderId="0" xfId="0" applyFont="1" applyBorder="1"/>
    <xf numFmtId="0" fontId="3" fillId="0" borderId="0" xfId="0" applyFont="1" applyBorder="1" applyAlignment="1">
      <alignment horizontal="left" indent="2"/>
    </xf>
    <xf numFmtId="0" fontId="4" fillId="0" borderId="0" xfId="0" applyFont="1" applyBorder="1" applyAlignment="1">
      <alignment horizontal="left" indent="2"/>
    </xf>
    <xf numFmtId="0" fontId="2" fillId="0" borderId="6" xfId="0" applyFont="1" applyFill="1" applyBorder="1"/>
    <xf numFmtId="0" fontId="3" fillId="0" borderId="19" xfId="0" applyFont="1" applyBorder="1" applyAlignment="1">
      <alignment horizontal="right"/>
    </xf>
    <xf numFmtId="0" fontId="3" fillId="0" borderId="6" xfId="0" applyFont="1" applyBorder="1" applyAlignment="1">
      <alignment horizontal="right"/>
    </xf>
    <xf numFmtId="44" fontId="2" fillId="0" borderId="6" xfId="0" applyNumberFormat="1" applyFont="1" applyFill="1" applyBorder="1" applyProtection="1">
      <protection hidden="1"/>
    </xf>
    <xf numFmtId="0" fontId="3" fillId="0" borderId="17" xfId="0" applyFont="1" applyBorder="1"/>
    <xf numFmtId="0" fontId="3" fillId="0" borderId="6" xfId="0" applyFont="1" applyBorder="1"/>
    <xf numFmtId="0" fontId="9" fillId="0" borderId="10" xfId="0" applyFont="1" applyBorder="1"/>
    <xf numFmtId="0" fontId="3" fillId="0" borderId="10" xfId="0" applyFont="1" applyBorder="1"/>
    <xf numFmtId="0" fontId="2" fillId="0" borderId="10" xfId="0" applyFont="1" applyBorder="1"/>
    <xf numFmtId="0" fontId="2" fillId="0" borderId="20" xfId="0" applyFont="1" applyBorder="1"/>
    <xf numFmtId="0" fontId="4" fillId="0" borderId="0" xfId="0" applyFont="1" applyBorder="1" applyAlignment="1"/>
    <xf numFmtId="0" fontId="4" fillId="0" borderId="3" xfId="0" applyFont="1" applyBorder="1" applyAlignment="1">
      <alignment horizontal="left" indent="2"/>
    </xf>
    <xf numFmtId="0" fontId="4" fillId="0" borderId="1" xfId="0" applyFont="1" applyBorder="1" applyAlignment="1">
      <alignment horizontal="left" indent="5"/>
    </xf>
    <xf numFmtId="164" fontId="2" fillId="0" borderId="1" xfId="1" applyNumberFormat="1" applyFont="1" applyBorder="1" applyAlignment="1" applyProtection="1">
      <alignment horizontal="center"/>
    </xf>
    <xf numFmtId="44" fontId="2" fillId="4" borderId="1" xfId="1" applyFont="1" applyFill="1" applyBorder="1"/>
    <xf numFmtId="0" fontId="4" fillId="0" borderId="6" xfId="0" applyFont="1" applyBorder="1" applyAlignment="1">
      <alignment horizontal="left" indent="5"/>
    </xf>
    <xf numFmtId="0" fontId="3" fillId="0" borderId="6" xfId="0" applyFont="1" applyBorder="1" applyAlignment="1">
      <alignment horizontal="left" indent="2"/>
    </xf>
    <xf numFmtId="0" fontId="4" fillId="0" borderId="6" xfId="0" applyFont="1" applyBorder="1" applyAlignment="1">
      <alignment horizontal="left" indent="2"/>
    </xf>
    <xf numFmtId="0" fontId="3" fillId="0" borderId="1" xfId="0" applyFont="1" applyBorder="1" applyAlignment="1">
      <alignment horizontal="right"/>
    </xf>
    <xf numFmtId="44" fontId="2" fillId="0" borderId="1" xfId="1" applyFont="1" applyFill="1" applyBorder="1" applyProtection="1">
      <protection hidden="1"/>
    </xf>
    <xf numFmtId="0" fontId="4" fillId="0" borderId="7" xfId="0" applyFont="1" applyBorder="1"/>
    <xf numFmtId="0" fontId="3" fillId="0" borderId="3" xfId="0" applyFont="1" applyBorder="1"/>
    <xf numFmtId="0" fontId="4" fillId="0" borderId="9" xfId="0" applyFont="1" applyBorder="1"/>
    <xf numFmtId="0" fontId="4" fillId="0" borderId="6" xfId="0" applyFont="1" applyBorder="1"/>
    <xf numFmtId="0" fontId="4" fillId="0" borderId="1" xfId="0" applyFont="1" applyBorder="1" applyAlignment="1">
      <alignment horizontal="left" indent="2"/>
    </xf>
    <xf numFmtId="0" fontId="7" fillId="0" borderId="1" xfId="0" applyFont="1" applyBorder="1" applyAlignment="1"/>
    <xf numFmtId="0" fontId="2" fillId="0" borderId="21" xfId="0" applyFont="1" applyBorder="1"/>
    <xf numFmtId="0" fontId="4" fillId="0" borderId="7" xfId="0" applyFont="1" applyBorder="1" applyAlignment="1"/>
    <xf numFmtId="0" fontId="4" fillId="0" borderId="7" xfId="0" applyFont="1" applyBorder="1" applyAlignment="1">
      <alignment horizontal="left" indent="2"/>
    </xf>
    <xf numFmtId="0" fontId="4" fillId="0" borderId="1" xfId="0" applyFont="1" applyBorder="1" applyAlignment="1">
      <alignment horizontal="right"/>
    </xf>
    <xf numFmtId="0" fontId="2" fillId="0" borderId="1" xfId="0" quotePrefix="1" applyFont="1" applyBorder="1" applyAlignment="1">
      <alignment horizontal="center"/>
    </xf>
    <xf numFmtId="0" fontId="3" fillId="5" borderId="1" xfId="0" applyFont="1" applyFill="1" applyBorder="1"/>
    <xf numFmtId="0" fontId="2" fillId="5" borderId="1" xfId="0" applyFont="1" applyFill="1" applyBorder="1"/>
    <xf numFmtId="0" fontId="2" fillId="5" borderId="17" xfId="0" applyFont="1" applyFill="1" applyBorder="1"/>
    <xf numFmtId="0" fontId="2" fillId="5" borderId="6" xfId="0" applyFont="1" applyFill="1" applyBorder="1"/>
    <xf numFmtId="0" fontId="4" fillId="5" borderId="6" xfId="0" applyFont="1" applyFill="1" applyBorder="1" applyAlignment="1">
      <alignment horizontal="right"/>
    </xf>
    <xf numFmtId="44" fontId="11" fillId="5" borderId="19" xfId="1" applyFont="1" applyFill="1" applyBorder="1"/>
    <xf numFmtId="0" fontId="3" fillId="0" borderId="0" xfId="0" applyFont="1" applyFill="1"/>
    <xf numFmtId="0" fontId="4" fillId="0" borderId="0" xfId="0" applyFont="1" applyFill="1" applyAlignment="1">
      <alignment horizontal="right"/>
    </xf>
    <xf numFmtId="44" fontId="2" fillId="0" borderId="0" xfId="1" applyFont="1" applyFill="1"/>
    <xf numFmtId="0" fontId="3" fillId="0" borderId="0" xfId="0" applyFont="1"/>
    <xf numFmtId="0" fontId="4" fillId="0" borderId="0" xfId="0" applyFont="1" applyAlignment="1">
      <alignment horizontal="right"/>
    </xf>
    <xf numFmtId="0" fontId="4" fillId="0" borderId="3" xfId="0" applyFont="1" applyBorder="1" applyAlignment="1">
      <alignment horizontal="right"/>
    </xf>
    <xf numFmtId="44" fontId="2" fillId="0" borderId="3" xfId="1" applyFont="1" applyFill="1" applyBorder="1"/>
    <xf numFmtId="0" fontId="2" fillId="0" borderId="0" xfId="0" applyFont="1" applyAlignment="1">
      <alignment horizontal="left"/>
    </xf>
    <xf numFmtId="0" fontId="2" fillId="0" borderId="3" xfId="0" applyFont="1" applyBorder="1" applyAlignment="1">
      <alignment horizontal="left"/>
    </xf>
    <xf numFmtId="0" fontId="3" fillId="0" borderId="0" xfId="0" applyFont="1" applyAlignment="1">
      <alignment horizontal="left" indent="2"/>
    </xf>
    <xf numFmtId="0" fontId="4" fillId="0" borderId="0" xfId="0" applyFont="1"/>
    <xf numFmtId="0" fontId="4" fillId="0" borderId="22" xfId="0" applyFont="1" applyBorder="1"/>
    <xf numFmtId="0" fontId="2" fillId="0" borderId="22" xfId="0" applyFont="1" applyBorder="1"/>
    <xf numFmtId="0" fontId="4" fillId="0" borderId="0" xfId="0" applyFont="1" applyAlignment="1">
      <alignment horizontal="center"/>
    </xf>
    <xf numFmtId="0" fontId="7" fillId="0" borderId="0" xfId="0" applyFont="1" applyAlignment="1">
      <alignment horizontal="left"/>
    </xf>
    <xf numFmtId="0" fontId="13" fillId="0" borderId="0" xfId="2" applyFont="1" applyAlignment="1" applyProtection="1"/>
    <xf numFmtId="0" fontId="14" fillId="0" borderId="0" xfId="0" applyFont="1" applyAlignment="1">
      <alignment horizontal="center"/>
    </xf>
    <xf numFmtId="0" fontId="14" fillId="0" borderId="0" xfId="0" applyFont="1"/>
    <xf numFmtId="0" fontId="16" fillId="0" borderId="0" xfId="0" applyFont="1" applyAlignment="1">
      <alignment horizontal="center"/>
    </xf>
    <xf numFmtId="44" fontId="16" fillId="0" borderId="0" xfId="1" applyFont="1" applyAlignment="1">
      <alignment horizontal="center"/>
    </xf>
    <xf numFmtId="44" fontId="14" fillId="0" borderId="0" xfId="1" applyFont="1" applyAlignment="1">
      <alignment horizontal="center"/>
    </xf>
    <xf numFmtId="0" fontId="16" fillId="0" borderId="0" xfId="0" applyFont="1"/>
    <xf numFmtId="0" fontId="15" fillId="0" borderId="0" xfId="0" applyFont="1" applyAlignment="1">
      <alignment horizontal="center"/>
    </xf>
    <xf numFmtId="44" fontId="17" fillId="0" borderId="0" xfId="1" applyFont="1" applyAlignment="1">
      <alignment horizontal="center"/>
    </xf>
    <xf numFmtId="0" fontId="14" fillId="2" borderId="0" xfId="0" applyFont="1" applyFill="1"/>
    <xf numFmtId="44" fontId="16" fillId="0" borderId="0" xfId="1" applyFont="1"/>
    <xf numFmtId="0" fontId="14" fillId="0" borderId="0" xfId="0" applyFont="1" applyFill="1" applyAlignment="1">
      <alignment horizontal="center"/>
    </xf>
    <xf numFmtId="0" fontId="14" fillId="2" borderId="0" xfId="0" applyFont="1" applyFill="1" applyAlignment="1">
      <alignment horizontal="center"/>
    </xf>
    <xf numFmtId="44" fontId="14" fillId="2" borderId="0" xfId="1" applyFont="1" applyFill="1" applyAlignment="1">
      <alignment horizontal="center"/>
    </xf>
    <xf numFmtId="44" fontId="14" fillId="2" borderId="2" xfId="1" applyFont="1" applyFill="1" applyBorder="1" applyAlignment="1">
      <alignment horizontal="center"/>
    </xf>
    <xf numFmtId="0" fontId="14" fillId="0" borderId="0" xfId="0" applyFont="1" applyFill="1"/>
    <xf numFmtId="0" fontId="18" fillId="6" borderId="0" xfId="0" applyFont="1" applyFill="1" applyAlignment="1">
      <alignment horizontal="left"/>
    </xf>
    <xf numFmtId="0" fontId="19" fillId="0" borderId="0" xfId="0" applyFont="1" applyFill="1" applyAlignment="1">
      <alignment horizontal="left"/>
    </xf>
    <xf numFmtId="44" fontId="14" fillId="0" borderId="0" xfId="1" applyFont="1"/>
    <xf numFmtId="0" fontId="20" fillId="0" borderId="0" xfId="0" applyFont="1"/>
    <xf numFmtId="44" fontId="21" fillId="4" borderId="1" xfId="1" quotePrefix="1" applyFont="1" applyFill="1" applyBorder="1"/>
    <xf numFmtId="0" fontId="14" fillId="0" borderId="0" xfId="1" applyNumberFormat="1" applyFont="1" applyAlignment="1">
      <alignment horizontal="center"/>
    </xf>
    <xf numFmtId="0" fontId="15" fillId="0" borderId="0" xfId="0" applyFont="1"/>
    <xf numFmtId="0" fontId="15" fillId="0" borderId="0" xfId="1" applyNumberFormat="1" applyFont="1" applyAlignment="1">
      <alignment horizontal="center"/>
    </xf>
    <xf numFmtId="44" fontId="15" fillId="0" borderId="0" xfId="1" applyFont="1" applyAlignment="1">
      <alignment horizontal="center"/>
    </xf>
    <xf numFmtId="0" fontId="16" fillId="0" borderId="0" xfId="1" applyNumberFormat="1" applyFont="1" applyAlignment="1">
      <alignment horizontal="center"/>
    </xf>
    <xf numFmtId="0" fontId="22" fillId="5" borderId="0" xfId="0" applyFont="1" applyFill="1"/>
    <xf numFmtId="9" fontId="20" fillId="0" borderId="0" xfId="0" applyNumberFormat="1" applyFont="1"/>
    <xf numFmtId="0" fontId="20" fillId="0" borderId="0" xfId="0" applyFont="1" applyAlignment="1">
      <alignment horizontal="center"/>
    </xf>
    <xf numFmtId="44" fontId="20" fillId="0" borderId="0" xfId="1" applyFont="1" applyAlignment="1">
      <alignment horizontal="center"/>
    </xf>
    <xf numFmtId="44" fontId="14" fillId="7" borderId="2" xfId="1" applyFont="1" applyFill="1" applyBorder="1" applyAlignment="1">
      <alignment horizontal="center"/>
    </xf>
    <xf numFmtId="0" fontId="14" fillId="8" borderId="0" xfId="0" applyFont="1" applyFill="1"/>
    <xf numFmtId="0" fontId="14" fillId="8" borderId="0" xfId="0" applyFont="1" applyFill="1" applyAlignment="1">
      <alignment horizontal="center"/>
    </xf>
    <xf numFmtId="44" fontId="14" fillId="8" borderId="0" xfId="1" applyFont="1" applyFill="1" applyAlignment="1">
      <alignment horizontal="center"/>
    </xf>
    <xf numFmtId="44" fontId="16" fillId="9" borderId="0" xfId="1" applyFont="1" applyFill="1" applyAlignment="1">
      <alignment horizontal="center"/>
    </xf>
    <xf numFmtId="0" fontId="16" fillId="9" borderId="0" xfId="0" applyFont="1" applyFill="1" applyAlignment="1">
      <alignment horizontal="center"/>
    </xf>
    <xf numFmtId="0" fontId="22" fillId="9" borderId="0" xfId="0" applyFont="1" applyFill="1" applyAlignment="1">
      <alignment horizontal="center"/>
    </xf>
    <xf numFmtId="44" fontId="22" fillId="9" borderId="0" xfId="1" applyFont="1" applyFill="1" applyAlignment="1">
      <alignment horizontal="center"/>
    </xf>
    <xf numFmtId="44" fontId="14" fillId="0" borderId="23" xfId="1" applyFont="1" applyBorder="1" applyAlignment="1">
      <alignment horizontal="center"/>
    </xf>
    <xf numFmtId="0" fontId="14" fillId="9" borderId="24" xfId="1" applyNumberFormat="1" applyFont="1" applyFill="1" applyBorder="1" applyAlignment="1">
      <alignment horizontal="center"/>
    </xf>
    <xf numFmtId="44" fontId="14" fillId="0" borderId="0" xfId="1" applyFont="1" applyFill="1" applyAlignment="1">
      <alignment horizontal="center"/>
    </xf>
    <xf numFmtId="44" fontId="14" fillId="9" borderId="0" xfId="1" applyFont="1" applyFill="1" applyAlignment="1">
      <alignment horizontal="center"/>
    </xf>
    <xf numFmtId="0" fontId="16" fillId="0" borderId="0" xfId="0" applyFont="1" applyAlignment="1"/>
    <xf numFmtId="44" fontId="16" fillId="0" borderId="0" xfId="1" applyFont="1" applyFill="1" applyAlignment="1">
      <alignment horizontal="center"/>
    </xf>
    <xf numFmtId="0" fontId="16" fillId="9" borderId="0" xfId="0" applyFont="1" applyFill="1" applyAlignment="1">
      <alignment horizontal="left"/>
    </xf>
    <xf numFmtId="0" fontId="16" fillId="9" borderId="0" xfId="0" applyFont="1" applyFill="1"/>
    <xf numFmtId="0" fontId="16" fillId="9" borderId="0" xfId="1" applyNumberFormat="1" applyFont="1" applyFill="1" applyAlignment="1">
      <alignment horizontal="center"/>
    </xf>
    <xf numFmtId="0" fontId="8" fillId="0" borderId="1" xfId="0" applyFont="1" applyBorder="1" applyAlignment="1">
      <alignment horizontal="center" wrapText="1"/>
    </xf>
    <xf numFmtId="0" fontId="7" fillId="0" borderId="1" xfId="0" applyFont="1" applyBorder="1" applyAlignment="1"/>
    <xf numFmtId="0" fontId="4" fillId="0" borderId="1" xfId="0" applyFont="1" applyBorder="1" applyAlignment="1"/>
    <xf numFmtId="0" fontId="3" fillId="0" borderId="0" xfId="0" applyFont="1" applyBorder="1" applyAlignment="1">
      <alignment wrapText="1"/>
    </xf>
    <xf numFmtId="0" fontId="5" fillId="0" borderId="1" xfId="0" applyFont="1" applyBorder="1" applyAlignment="1"/>
    <xf numFmtId="0" fontId="4" fillId="4" borderId="10" xfId="0" applyFont="1" applyFill="1" applyBorder="1" applyAlignment="1"/>
    <xf numFmtId="0" fontId="4" fillId="0" borderId="11" xfId="0" applyFont="1" applyBorder="1" applyAlignment="1"/>
    <xf numFmtId="0" fontId="4" fillId="0" borderId="12" xfId="0" applyFont="1" applyBorder="1" applyAlignme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xdr:colOff>
      <xdr:row>45</xdr:row>
      <xdr:rowOff>9524</xdr:rowOff>
    </xdr:from>
    <xdr:to>
      <xdr:col>8</xdr:col>
      <xdr:colOff>676276</xdr:colOff>
      <xdr:row>47</xdr:row>
      <xdr:rowOff>9524</xdr:rowOff>
    </xdr:to>
    <xdr:cxnSp macro="">
      <xdr:nvCxnSpPr>
        <xdr:cNvPr id="2" name="Straight Arrow Connector 1"/>
        <xdr:cNvCxnSpPr/>
      </xdr:nvCxnSpPr>
      <xdr:spPr>
        <a:xfrm rot="10800000" flipV="1">
          <a:off x="4686301" y="7562849"/>
          <a:ext cx="2276475" cy="2571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tabSelected="1" view="pageLayout" topLeftCell="A16" zoomScale="115" zoomScaleNormal="100" zoomScaleSheetLayoutView="115" zoomScalePageLayoutView="115" workbookViewId="0">
      <selection activeCell="D34" sqref="D34"/>
    </sheetView>
  </sheetViews>
  <sheetFormatPr defaultRowHeight="12" x14ac:dyDescent="0.2"/>
  <cols>
    <col min="1" max="1" width="9.140625" style="111"/>
    <col min="2" max="2" width="41.7109375" style="114" customWidth="1"/>
    <col min="3" max="3" width="10" style="111" bestFit="1" customWidth="1"/>
    <col min="4" max="4" width="11" style="112" bestFit="1" customWidth="1"/>
    <col min="5" max="5" width="13.7109375" style="112" customWidth="1"/>
    <col min="6" max="6" width="15.140625" style="118" customWidth="1"/>
    <col min="7" max="16384" width="9.140625" style="114"/>
  </cols>
  <sheetData>
    <row r="1" spans="1:6" ht="12.75" thickBot="1" x14ac:dyDescent="0.25">
      <c r="A1" s="109" t="s">
        <v>103</v>
      </c>
      <c r="B1" s="153" t="s">
        <v>125</v>
      </c>
      <c r="D1" s="146" t="s">
        <v>107</v>
      </c>
      <c r="E1" s="147">
        <v>2019</v>
      </c>
      <c r="F1" s="113" t="s">
        <v>12</v>
      </c>
    </row>
    <row r="2" spans="1:6" s="110" customFormat="1" ht="14.25" x14ac:dyDescent="0.35">
      <c r="A2" s="117" t="s">
        <v>113</v>
      </c>
      <c r="B2" s="117"/>
      <c r="C2" s="115" t="s">
        <v>2</v>
      </c>
      <c r="D2" s="116" t="s">
        <v>120</v>
      </c>
      <c r="E2" s="116" t="s">
        <v>3</v>
      </c>
      <c r="F2" s="116" t="s">
        <v>10</v>
      </c>
    </row>
    <row r="3" spans="1:6" x14ac:dyDescent="0.2">
      <c r="B3" s="117" t="s">
        <v>0</v>
      </c>
      <c r="C3" s="111" t="s">
        <v>1</v>
      </c>
    </row>
    <row r="4" spans="1:6" x14ac:dyDescent="0.2">
      <c r="B4" s="114" t="s">
        <v>119</v>
      </c>
      <c r="C4" s="143">
        <v>6</v>
      </c>
      <c r="D4" s="151"/>
    </row>
    <row r="5" spans="1:6" x14ac:dyDescent="0.2">
      <c r="B5" s="114" t="s">
        <v>115</v>
      </c>
      <c r="C5" s="143">
        <v>3</v>
      </c>
      <c r="D5" s="142">
        <v>230</v>
      </c>
      <c r="E5" s="112">
        <f>SUM(C5*D5)</f>
        <v>690</v>
      </c>
      <c r="F5" s="118">
        <f>SUM(E5/C4)</f>
        <v>115</v>
      </c>
    </row>
    <row r="6" spans="1:6" ht="12.75" thickBot="1" x14ac:dyDescent="0.25"/>
    <row r="7" spans="1:6" s="123" customFormat="1" ht="12.75" thickBot="1" x14ac:dyDescent="0.25">
      <c r="A7" s="119"/>
      <c r="B7" s="117" t="s">
        <v>4</v>
      </c>
      <c r="C7" s="120"/>
      <c r="D7" s="121"/>
      <c r="E7" s="122">
        <f>SUM(E4:E6)</f>
        <v>690</v>
      </c>
      <c r="F7" s="122">
        <f>SUM(F4:F6)</f>
        <v>115</v>
      </c>
    </row>
    <row r="9" spans="1:6" x14ac:dyDescent="0.2">
      <c r="A9" s="124" t="s">
        <v>114</v>
      </c>
      <c r="B9" s="124"/>
    </row>
    <row r="10" spans="1:6" x14ac:dyDescent="0.2">
      <c r="B10" s="125" t="s">
        <v>87</v>
      </c>
      <c r="E10" s="113">
        <f>SUM(E11:E12)</f>
        <v>15</v>
      </c>
      <c r="F10" s="126">
        <f>E10/C4</f>
        <v>2.5</v>
      </c>
    </row>
    <row r="11" spans="1:6" x14ac:dyDescent="0.2">
      <c r="B11" s="152" t="s">
        <v>97</v>
      </c>
      <c r="C11" s="143">
        <v>1</v>
      </c>
      <c r="D11" s="142">
        <v>15</v>
      </c>
      <c r="E11" s="112">
        <f t="shared" ref="E11:E18" si="0">SUM(C11*D11)</f>
        <v>15</v>
      </c>
      <c r="F11" s="126"/>
    </row>
    <row r="12" spans="1:6" x14ac:dyDescent="0.2">
      <c r="B12" s="152" t="s">
        <v>121</v>
      </c>
      <c r="C12" s="143"/>
      <c r="D12" s="142"/>
      <c r="E12" s="112">
        <f t="shared" si="0"/>
        <v>0</v>
      </c>
      <c r="F12" s="126"/>
    </row>
    <row r="13" spans="1:6" x14ac:dyDescent="0.2">
      <c r="F13" s="126"/>
    </row>
    <row r="14" spans="1:6" x14ac:dyDescent="0.2">
      <c r="B14" s="127" t="s">
        <v>27</v>
      </c>
      <c r="E14" s="113">
        <f>SUM(E15:E18)</f>
        <v>7.92</v>
      </c>
      <c r="F14" s="126">
        <f>E14/C4</f>
        <v>1.32</v>
      </c>
    </row>
    <row r="15" spans="1:6" x14ac:dyDescent="0.2">
      <c r="B15" s="152" t="s">
        <v>88</v>
      </c>
      <c r="C15" s="143">
        <v>3</v>
      </c>
      <c r="D15" s="142">
        <v>1.64</v>
      </c>
      <c r="E15" s="112">
        <f t="shared" si="0"/>
        <v>4.92</v>
      </c>
    </row>
    <row r="16" spans="1:6" x14ac:dyDescent="0.2">
      <c r="B16" s="152"/>
      <c r="C16" s="143"/>
      <c r="D16" s="142">
        <v>0</v>
      </c>
      <c r="E16" s="112">
        <f t="shared" si="0"/>
        <v>0</v>
      </c>
    </row>
    <row r="17" spans="2:6" x14ac:dyDescent="0.2">
      <c r="B17" s="152" t="s">
        <v>104</v>
      </c>
      <c r="C17" s="143">
        <v>3</v>
      </c>
      <c r="D17" s="142">
        <v>1</v>
      </c>
      <c r="E17" s="112">
        <f t="shared" si="0"/>
        <v>3</v>
      </c>
    </row>
    <row r="18" spans="2:6" x14ac:dyDescent="0.2">
      <c r="B18" s="152" t="s">
        <v>122</v>
      </c>
      <c r="C18" s="143"/>
      <c r="D18" s="142"/>
      <c r="E18" s="112">
        <f t="shared" si="0"/>
        <v>0</v>
      </c>
    </row>
    <row r="20" spans="2:6" x14ac:dyDescent="0.2">
      <c r="B20" s="127" t="s">
        <v>93</v>
      </c>
      <c r="E20" s="113">
        <f>SUM(E21:E25)</f>
        <v>72</v>
      </c>
      <c r="F20" s="126">
        <f>SUM(E20/C4)</f>
        <v>12</v>
      </c>
    </row>
    <row r="21" spans="2:6" x14ac:dyDescent="0.2">
      <c r="B21" s="152" t="s">
        <v>91</v>
      </c>
      <c r="C21" s="143">
        <v>6</v>
      </c>
      <c r="D21" s="142">
        <v>6</v>
      </c>
      <c r="E21" s="112">
        <f t="shared" ref="E21:E25" si="1">SUM(C21*D21)</f>
        <v>36</v>
      </c>
    </row>
    <row r="22" spans="2:6" x14ac:dyDescent="0.2">
      <c r="B22" s="152" t="s">
        <v>94</v>
      </c>
      <c r="C22" s="143">
        <v>6</v>
      </c>
      <c r="D22" s="142">
        <v>4</v>
      </c>
      <c r="E22" s="112">
        <f t="shared" si="1"/>
        <v>24</v>
      </c>
    </row>
    <row r="23" spans="2:6" x14ac:dyDescent="0.2">
      <c r="B23" s="152" t="s">
        <v>95</v>
      </c>
      <c r="C23" s="143">
        <v>6</v>
      </c>
      <c r="D23" s="142">
        <v>0.5</v>
      </c>
      <c r="E23" s="112">
        <f t="shared" si="1"/>
        <v>3</v>
      </c>
    </row>
    <row r="24" spans="2:6" x14ac:dyDescent="0.2">
      <c r="B24" s="152" t="s">
        <v>96</v>
      </c>
      <c r="C24" s="143">
        <v>6</v>
      </c>
      <c r="D24" s="142">
        <v>1.5</v>
      </c>
      <c r="E24" s="112">
        <f t="shared" si="1"/>
        <v>9</v>
      </c>
    </row>
    <row r="25" spans="2:6" x14ac:dyDescent="0.2">
      <c r="B25" s="152" t="s">
        <v>122</v>
      </c>
      <c r="C25" s="143"/>
      <c r="D25" s="142"/>
      <c r="E25" s="112">
        <f t="shared" si="1"/>
        <v>0</v>
      </c>
    </row>
    <row r="27" spans="2:6" x14ac:dyDescent="0.2">
      <c r="B27" s="127" t="s">
        <v>92</v>
      </c>
      <c r="E27" s="113">
        <f>SUM(E28:E35)</f>
        <v>288</v>
      </c>
      <c r="F27" s="126">
        <f>SUM(E27/C4)</f>
        <v>48</v>
      </c>
    </row>
    <row r="28" spans="2:6" x14ac:dyDescent="0.2">
      <c r="B28" s="152" t="s">
        <v>89</v>
      </c>
      <c r="C28" s="143">
        <v>6</v>
      </c>
      <c r="D28" s="142">
        <v>0.5</v>
      </c>
      <c r="E28" s="112">
        <f t="shared" ref="E28:E35" si="2">SUM(C28*D28)</f>
        <v>3</v>
      </c>
    </row>
    <row r="29" spans="2:6" x14ac:dyDescent="0.2">
      <c r="B29" s="152" t="s">
        <v>108</v>
      </c>
      <c r="C29" s="143">
        <v>4</v>
      </c>
      <c r="D29" s="142">
        <v>10</v>
      </c>
      <c r="E29" s="112">
        <f t="shared" si="2"/>
        <v>40</v>
      </c>
    </row>
    <row r="30" spans="2:6" x14ac:dyDescent="0.2">
      <c r="B30" s="152" t="s">
        <v>109</v>
      </c>
      <c r="C30" s="143">
        <v>3</v>
      </c>
      <c r="D30" s="142">
        <v>10</v>
      </c>
      <c r="E30" s="112">
        <f t="shared" si="2"/>
        <v>30</v>
      </c>
    </row>
    <row r="31" spans="2:6" x14ac:dyDescent="0.2">
      <c r="B31" s="152" t="s">
        <v>110</v>
      </c>
      <c r="C31" s="143">
        <v>2</v>
      </c>
      <c r="D31" s="142">
        <v>10</v>
      </c>
      <c r="E31" s="112">
        <f t="shared" si="2"/>
        <v>20</v>
      </c>
    </row>
    <row r="32" spans="2:6" x14ac:dyDescent="0.2">
      <c r="B32" s="152" t="s">
        <v>90</v>
      </c>
      <c r="C32" s="143">
        <v>3</v>
      </c>
      <c r="D32" s="142">
        <v>65</v>
      </c>
      <c r="E32" s="112">
        <f t="shared" si="2"/>
        <v>195</v>
      </c>
    </row>
    <row r="33" spans="2:6" x14ac:dyDescent="0.2">
      <c r="B33" s="152"/>
      <c r="C33" s="143"/>
      <c r="D33" s="142">
        <v>0</v>
      </c>
      <c r="E33" s="112">
        <f t="shared" si="2"/>
        <v>0</v>
      </c>
    </row>
    <row r="34" spans="2:6" x14ac:dyDescent="0.2">
      <c r="B34" s="134" t="s">
        <v>128</v>
      </c>
      <c r="C34" s="144"/>
      <c r="D34" s="145">
        <v>25</v>
      </c>
      <c r="E34" s="112">
        <f t="shared" si="2"/>
        <v>0</v>
      </c>
    </row>
    <row r="35" spans="2:6" x14ac:dyDescent="0.2">
      <c r="B35" s="153" t="s">
        <v>122</v>
      </c>
      <c r="C35" s="143"/>
      <c r="D35" s="142"/>
      <c r="E35" s="112">
        <f t="shared" si="2"/>
        <v>0</v>
      </c>
    </row>
    <row r="37" spans="2:6" x14ac:dyDescent="0.2">
      <c r="B37" s="127" t="s">
        <v>30</v>
      </c>
      <c r="E37" s="113">
        <f>SUM(E38:E38)</f>
        <v>0</v>
      </c>
      <c r="F37" s="126">
        <f>SUM(E37/C4)</f>
        <v>0</v>
      </c>
    </row>
    <row r="38" spans="2:6" x14ac:dyDescent="0.2">
      <c r="B38" s="152" t="s">
        <v>98</v>
      </c>
      <c r="C38" s="143"/>
      <c r="D38" s="142"/>
      <c r="E38" s="112">
        <f t="shared" ref="E38:E50" si="3">SUM(C38*D38)</f>
        <v>0</v>
      </c>
    </row>
    <row r="40" spans="2:6" x14ac:dyDescent="0.2">
      <c r="B40" s="127" t="s">
        <v>31</v>
      </c>
      <c r="E40" s="113">
        <f>SUM(E41:E41)</f>
        <v>0</v>
      </c>
      <c r="F40" s="126">
        <f>SUM(E40/C4)</f>
        <v>0</v>
      </c>
    </row>
    <row r="41" spans="2:6" x14ac:dyDescent="0.2">
      <c r="B41" s="152" t="s">
        <v>99</v>
      </c>
      <c r="C41" s="143"/>
      <c r="D41" s="142"/>
      <c r="E41" s="112">
        <f t="shared" si="3"/>
        <v>0</v>
      </c>
    </row>
    <row r="43" spans="2:6" x14ac:dyDescent="0.2">
      <c r="B43" s="127" t="s">
        <v>100</v>
      </c>
      <c r="E43" s="113">
        <f>SUM(E44:E45)</f>
        <v>0</v>
      </c>
      <c r="F43" s="118">
        <f>SUM(E43/C4)</f>
        <v>0</v>
      </c>
    </row>
    <row r="44" spans="2:6" x14ac:dyDescent="0.2">
      <c r="B44" s="152" t="s">
        <v>101</v>
      </c>
      <c r="C44" s="143"/>
      <c r="D44" s="142"/>
      <c r="E44" s="112">
        <f t="shared" si="3"/>
        <v>0</v>
      </c>
    </row>
    <row r="46" spans="2:6" x14ac:dyDescent="0.2">
      <c r="B46" s="127" t="s">
        <v>126</v>
      </c>
      <c r="E46" s="128">
        <f>cvent!H12</f>
        <v>30</v>
      </c>
      <c r="F46" s="126">
        <f>SUM(E46/C4)</f>
        <v>5</v>
      </c>
    </row>
    <row r="47" spans="2:6" x14ac:dyDescent="0.2">
      <c r="B47" s="135" t="s">
        <v>127</v>
      </c>
      <c r="E47" s="128">
        <f>cvent!F49</f>
        <v>70.430400000000006</v>
      </c>
      <c r="F47" s="126">
        <f>SUM(E47/C4)</f>
        <v>11.7384</v>
      </c>
    </row>
    <row r="49" spans="1:6" x14ac:dyDescent="0.2">
      <c r="B49" s="127" t="s">
        <v>35</v>
      </c>
      <c r="E49" s="113">
        <f>SUM(E50)</f>
        <v>120</v>
      </c>
      <c r="F49" s="126">
        <f>SUM(E49/C4)</f>
        <v>20</v>
      </c>
    </row>
    <row r="50" spans="1:6" x14ac:dyDescent="0.2">
      <c r="B50" s="114" t="s">
        <v>102</v>
      </c>
      <c r="C50" s="143">
        <v>6</v>
      </c>
      <c r="D50" s="142">
        <v>20</v>
      </c>
      <c r="E50" s="112">
        <f t="shared" si="3"/>
        <v>120</v>
      </c>
    </row>
    <row r="52" spans="1:6" x14ac:dyDescent="0.2">
      <c r="B52" s="127" t="s">
        <v>105</v>
      </c>
      <c r="C52" s="136"/>
      <c r="D52" s="137"/>
      <c r="E52" s="149">
        <v>30</v>
      </c>
      <c r="F52" s="126">
        <f>SUM(E52/C4)</f>
        <v>5</v>
      </c>
    </row>
    <row r="53" spans="1:6" x14ac:dyDescent="0.2">
      <c r="A53" s="143">
        <v>1</v>
      </c>
      <c r="B53" s="127" t="s">
        <v>116</v>
      </c>
      <c r="C53" s="143">
        <v>6</v>
      </c>
      <c r="D53" s="142">
        <v>4</v>
      </c>
      <c r="E53" s="148">
        <f>SUM(C53*D53)</f>
        <v>24</v>
      </c>
      <c r="F53" s="126">
        <f>SUM(E53/C4)</f>
        <v>4</v>
      </c>
    </row>
    <row r="54" spans="1:6" ht="12.75" thickBot="1" x14ac:dyDescent="0.25">
      <c r="A54" s="111" t="s">
        <v>117</v>
      </c>
      <c r="B54" s="127"/>
      <c r="C54" s="150" t="s">
        <v>118</v>
      </c>
      <c r="D54" s="137"/>
      <c r="E54" s="137"/>
      <c r="F54" s="126"/>
    </row>
    <row r="55" spans="1:6" s="110" customFormat="1" ht="12.75" thickBot="1" x14ac:dyDescent="0.25">
      <c r="A55" s="109"/>
      <c r="B55" s="124" t="s">
        <v>106</v>
      </c>
      <c r="C55" s="124"/>
      <c r="D55" s="124"/>
      <c r="E55" s="138">
        <f>SUM(E10,E14,E20,E27,E37,E40,E43,E46,E47,E49,E52,E53)</f>
        <v>657.35040000000004</v>
      </c>
      <c r="F55" s="138">
        <f>SUM(F10:F53)</f>
        <v>109.55839999999999</v>
      </c>
    </row>
    <row r="56" spans="1:6" s="110" customFormat="1" x14ac:dyDescent="0.2">
      <c r="A56" s="109"/>
      <c r="B56" s="139" t="s">
        <v>112</v>
      </c>
      <c r="C56" s="140"/>
      <c r="D56" s="141"/>
      <c r="E56" s="141">
        <f>SUM(E7-E55)</f>
        <v>32.649599999999964</v>
      </c>
      <c r="F56" s="141">
        <f>SUM(F7-F55)</f>
        <v>5.4416000000000082</v>
      </c>
    </row>
    <row r="57" spans="1:6" x14ac:dyDescent="0.2">
      <c r="B57" s="152" t="s">
        <v>111</v>
      </c>
      <c r="C57" s="152"/>
      <c r="D57" s="152"/>
      <c r="E57" s="152"/>
      <c r="F57" s="152"/>
    </row>
    <row r="58" spans="1:6" x14ac:dyDescent="0.2">
      <c r="A58" s="110" t="s">
        <v>129</v>
      </c>
    </row>
    <row r="59" spans="1:6" s="130" customFormat="1" x14ac:dyDescent="0.2">
      <c r="A59" s="115"/>
      <c r="C59" s="115" t="s">
        <v>9</v>
      </c>
      <c r="D59" s="131" t="s">
        <v>6</v>
      </c>
      <c r="E59" s="132" t="s">
        <v>7</v>
      </c>
      <c r="F59" s="132" t="s">
        <v>8</v>
      </c>
    </row>
    <row r="60" spans="1:6" x14ac:dyDescent="0.2">
      <c r="B60" s="110" t="s">
        <v>5</v>
      </c>
      <c r="D60" s="133"/>
      <c r="F60" s="112"/>
    </row>
    <row r="61" spans="1:6" x14ac:dyDescent="0.2">
      <c r="B61" s="153" t="s">
        <v>11</v>
      </c>
      <c r="C61" s="143">
        <v>1</v>
      </c>
      <c r="D61" s="154">
        <v>84</v>
      </c>
      <c r="E61" s="142">
        <v>0.38</v>
      </c>
      <c r="F61" s="112">
        <f>SUM(D61*E61)</f>
        <v>31.92</v>
      </c>
    </row>
    <row r="62" spans="1:6" x14ac:dyDescent="0.2">
      <c r="B62" s="153" t="s">
        <v>123</v>
      </c>
      <c r="C62" s="143">
        <v>1</v>
      </c>
      <c r="D62" s="154">
        <v>175</v>
      </c>
      <c r="E62" s="142">
        <v>0.38</v>
      </c>
      <c r="F62" s="112">
        <f t="shared" ref="F62:F68" si="4">SUM(D62*E62)</f>
        <v>66.5</v>
      </c>
    </row>
    <row r="63" spans="1:6" s="110" customFormat="1" x14ac:dyDescent="0.2">
      <c r="A63" s="111"/>
      <c r="B63" s="153" t="s">
        <v>124</v>
      </c>
      <c r="C63" s="143"/>
      <c r="D63" s="154"/>
      <c r="E63" s="142">
        <v>0.38</v>
      </c>
      <c r="F63" s="112">
        <f t="shared" si="4"/>
        <v>0</v>
      </c>
    </row>
    <row r="64" spans="1:6" x14ac:dyDescent="0.2">
      <c r="B64" s="153" t="s">
        <v>124</v>
      </c>
      <c r="C64" s="143"/>
      <c r="D64" s="154"/>
      <c r="E64" s="142">
        <v>0.38</v>
      </c>
      <c r="F64" s="112">
        <f t="shared" si="4"/>
        <v>0</v>
      </c>
    </row>
    <row r="65" spans="1:6" x14ac:dyDescent="0.2">
      <c r="B65" s="153" t="s">
        <v>124</v>
      </c>
      <c r="C65" s="143"/>
      <c r="D65" s="154"/>
      <c r="E65" s="142">
        <v>0.38</v>
      </c>
      <c r="F65" s="112">
        <f t="shared" si="4"/>
        <v>0</v>
      </c>
    </row>
    <row r="66" spans="1:6" x14ac:dyDescent="0.2">
      <c r="B66" s="153" t="s">
        <v>124</v>
      </c>
      <c r="C66" s="143"/>
      <c r="D66" s="154"/>
      <c r="E66" s="142">
        <v>0.38</v>
      </c>
      <c r="F66" s="112">
        <f t="shared" si="4"/>
        <v>0</v>
      </c>
    </row>
    <row r="67" spans="1:6" x14ac:dyDescent="0.2">
      <c r="B67" s="153" t="s">
        <v>124</v>
      </c>
      <c r="C67" s="143"/>
      <c r="D67" s="154"/>
      <c r="E67" s="142">
        <v>0.38</v>
      </c>
      <c r="F67" s="112">
        <f t="shared" si="4"/>
        <v>0</v>
      </c>
    </row>
    <row r="68" spans="1:6" x14ac:dyDescent="0.2">
      <c r="A68" s="109"/>
      <c r="B68" s="153"/>
      <c r="C68" s="143"/>
      <c r="D68" s="154"/>
      <c r="E68" s="142">
        <v>0.38</v>
      </c>
      <c r="F68" s="112">
        <f t="shared" si="4"/>
        <v>0</v>
      </c>
    </row>
    <row r="69" spans="1:6" x14ac:dyDescent="0.2">
      <c r="B69" s="110" t="s">
        <v>3</v>
      </c>
      <c r="C69" s="109"/>
      <c r="D69" s="129"/>
      <c r="E69" s="113"/>
      <c r="F69" s="113">
        <f>SUM(F61:F68)</f>
        <v>98.42</v>
      </c>
    </row>
    <row r="70" spans="1:6" x14ac:dyDescent="0.2">
      <c r="D70" s="133"/>
    </row>
    <row r="71" spans="1:6" x14ac:dyDescent="0.2">
      <c r="B71" s="110" t="s">
        <v>14</v>
      </c>
      <c r="D71" s="133"/>
    </row>
    <row r="72" spans="1:6" x14ac:dyDescent="0.2">
      <c r="B72" s="114" t="s">
        <v>15</v>
      </c>
      <c r="D72" s="133"/>
    </row>
    <row r="73" spans="1:6" x14ac:dyDescent="0.2">
      <c r="D73" s="133"/>
    </row>
    <row r="74" spans="1:6" x14ac:dyDescent="0.2">
      <c r="B74" s="110" t="s">
        <v>16</v>
      </c>
      <c r="D74" s="133"/>
    </row>
    <row r="75" spans="1:6" x14ac:dyDescent="0.2">
      <c r="B75" s="114" t="s">
        <v>17</v>
      </c>
      <c r="D75" s="133"/>
    </row>
    <row r="76" spans="1:6" x14ac:dyDescent="0.2">
      <c r="D76" s="133"/>
    </row>
    <row r="77" spans="1:6" x14ac:dyDescent="0.2">
      <c r="B77" s="110" t="s">
        <v>18</v>
      </c>
      <c r="D77" s="133"/>
    </row>
    <row r="78" spans="1:6" x14ac:dyDescent="0.2">
      <c r="B78" s="114" t="s">
        <v>19</v>
      </c>
      <c r="D78" s="133"/>
    </row>
    <row r="79" spans="1:6" x14ac:dyDescent="0.2">
      <c r="D79" s="133"/>
    </row>
    <row r="80" spans="1:6" x14ac:dyDescent="0.2">
      <c r="B80" s="110" t="s">
        <v>13</v>
      </c>
      <c r="D80" s="133"/>
    </row>
    <row r="81" spans="2:4" x14ac:dyDescent="0.2">
      <c r="B81" s="114" t="s">
        <v>20</v>
      </c>
      <c r="D81" s="133"/>
    </row>
    <row r="82" spans="2:4" x14ac:dyDescent="0.2">
      <c r="B82" s="114" t="s">
        <v>21</v>
      </c>
      <c r="D82" s="133"/>
    </row>
    <row r="83" spans="2:4" x14ac:dyDescent="0.2">
      <c r="B83" s="114" t="s">
        <v>22</v>
      </c>
      <c r="D83" s="133"/>
    </row>
    <row r="84" spans="2:4" x14ac:dyDescent="0.2">
      <c r="D84" s="133"/>
    </row>
    <row r="85" spans="2:4" x14ac:dyDescent="0.2">
      <c r="D85" s="133"/>
    </row>
    <row r="86" spans="2:4" x14ac:dyDescent="0.2">
      <c r="D86" s="133"/>
    </row>
    <row r="87" spans="2:4" x14ac:dyDescent="0.2">
      <c r="D87" s="133"/>
    </row>
    <row r="88" spans="2:4" x14ac:dyDescent="0.2">
      <c r="D88" s="133"/>
    </row>
    <row r="89" spans="2:4" x14ac:dyDescent="0.2">
      <c r="D89" s="133"/>
    </row>
    <row r="90" spans="2:4" x14ac:dyDescent="0.2">
      <c r="D90" s="133"/>
    </row>
    <row r="91" spans="2:4" x14ac:dyDescent="0.2">
      <c r="D91" s="133"/>
    </row>
    <row r="92" spans="2:4" x14ac:dyDescent="0.2">
      <c r="D92" s="133"/>
    </row>
    <row r="93" spans="2:4" x14ac:dyDescent="0.2">
      <c r="D93" s="133"/>
    </row>
    <row r="94" spans="2:4" x14ac:dyDescent="0.2">
      <c r="D94" s="133"/>
    </row>
    <row r="95" spans="2:4" x14ac:dyDescent="0.2">
      <c r="D95" s="133"/>
    </row>
    <row r="96" spans="2:4" x14ac:dyDescent="0.2">
      <c r="D96" s="133"/>
    </row>
    <row r="97" spans="4:4" x14ac:dyDescent="0.2">
      <c r="D97" s="133"/>
    </row>
    <row r="98" spans="4:4" x14ac:dyDescent="0.2">
      <c r="D98" s="133"/>
    </row>
    <row r="99" spans="4:4" x14ac:dyDescent="0.2">
      <c r="D99" s="133"/>
    </row>
    <row r="100" spans="4:4" x14ac:dyDescent="0.2">
      <c r="D100" s="133"/>
    </row>
    <row r="101" spans="4:4" x14ac:dyDescent="0.2">
      <c r="D101" s="133"/>
    </row>
    <row r="102" spans="4:4" x14ac:dyDescent="0.2">
      <c r="D102" s="133"/>
    </row>
    <row r="103" spans="4:4" x14ac:dyDescent="0.2">
      <c r="D103" s="133"/>
    </row>
    <row r="104" spans="4:4" x14ac:dyDescent="0.2">
      <c r="D104" s="133"/>
    </row>
    <row r="105" spans="4:4" x14ac:dyDescent="0.2">
      <c r="D105" s="133"/>
    </row>
    <row r="106" spans="4:4" x14ac:dyDescent="0.2">
      <c r="D106" s="133"/>
    </row>
    <row r="107" spans="4:4" x14ac:dyDescent="0.2">
      <c r="D107" s="133"/>
    </row>
  </sheetData>
  <phoneticPr fontId="0" type="noConversion"/>
  <printOptions horizontalCentered="1" verticalCentered="1" gridLines="1"/>
  <pageMargins left="0.5" right="0.5" top="1" bottom="1" header="0.5" footer="0.5"/>
  <pageSetup scale="96" orientation="portrait" r:id="rId1"/>
  <headerFooter alignWithMargins="0">
    <oddHeader>&amp;C&amp;"Arial,Bold"&amp;18Master Gardener Basic Training Class Budget
&amp;"Arial,Italic"&amp;11For &amp;"Arial,Bold Italic"couples sharing 1 manual. Enter info into gray cells only.&amp;"Arial,Italic" Descriptions in gray boxes can be altered.</oddHeader>
    <oddFooter>&amp;L&amp;T&amp;D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BreakPreview" topLeftCell="C31" zoomScale="175" zoomScaleNormal="100" zoomScaleSheetLayoutView="175" workbookViewId="0">
      <selection activeCell="D32" sqref="D32"/>
    </sheetView>
  </sheetViews>
  <sheetFormatPr defaultColWidth="9.140625" defaultRowHeight="12.75" x14ac:dyDescent="0.2"/>
  <cols>
    <col min="1" max="2" width="3.7109375" style="1" customWidth="1"/>
    <col min="3" max="3" width="27.85546875" style="1" customWidth="1"/>
    <col min="4" max="4" width="11.5703125" style="1" customWidth="1"/>
    <col min="5" max="5" width="9.140625" style="1"/>
    <col min="6" max="6" width="14.28515625" style="1" customWidth="1"/>
    <col min="7" max="7" width="9.140625" style="1"/>
    <col min="8" max="8" width="14.85546875" style="1" customWidth="1"/>
    <col min="9" max="9" width="11.5703125" style="1" customWidth="1"/>
    <col min="10" max="10" width="16.5703125" style="1" customWidth="1"/>
    <col min="11" max="16384" width="9.140625" style="1"/>
  </cols>
  <sheetData>
    <row r="1" spans="1:10" ht="54" customHeight="1" x14ac:dyDescent="0.2">
      <c r="A1" s="158" t="s">
        <v>23</v>
      </c>
      <c r="B1" s="158"/>
      <c r="C1" s="158"/>
      <c r="D1" s="158"/>
      <c r="E1" s="158"/>
      <c r="F1" s="158"/>
      <c r="G1" s="158"/>
      <c r="H1" s="158"/>
      <c r="I1" s="158"/>
      <c r="J1" s="158"/>
    </row>
    <row r="2" spans="1:10" s="5" customFormat="1" x14ac:dyDescent="0.2">
      <c r="A2" s="2"/>
      <c r="B2" s="2"/>
      <c r="C2" s="3"/>
      <c r="D2" s="3"/>
      <c r="E2" s="3"/>
      <c r="F2" s="3"/>
      <c r="G2" s="4"/>
      <c r="H2" s="4"/>
      <c r="I2" s="4"/>
      <c r="J2" s="4"/>
    </row>
    <row r="3" spans="1:10" x14ac:dyDescent="0.2">
      <c r="A3" s="6" t="s">
        <v>24</v>
      </c>
      <c r="B3" s="6"/>
      <c r="C3" s="7"/>
      <c r="D3" s="7"/>
      <c r="E3" s="7"/>
      <c r="F3" s="7"/>
      <c r="G3" s="8"/>
      <c r="H3" s="9"/>
      <c r="I3" s="9"/>
      <c r="J3" s="9"/>
    </row>
    <row r="4" spans="1:10" x14ac:dyDescent="0.2">
      <c r="A4" s="10"/>
      <c r="B4" s="159" t="s">
        <v>25</v>
      </c>
      <c r="C4" s="159"/>
      <c r="D4" s="159"/>
      <c r="E4" s="159"/>
      <c r="F4" s="11"/>
      <c r="G4" s="12"/>
      <c r="H4" s="12"/>
      <c r="I4" s="9"/>
      <c r="J4" s="9"/>
    </row>
    <row r="5" spans="1:10" x14ac:dyDescent="0.2">
      <c r="A5" s="9"/>
      <c r="B5" s="13"/>
      <c r="C5" s="157" t="s">
        <v>26</v>
      </c>
      <c r="D5" s="157"/>
      <c r="E5" s="157"/>
      <c r="F5" s="14"/>
      <c r="G5" s="10"/>
      <c r="H5" s="15">
        <f>Itemized!E10</f>
        <v>15</v>
      </c>
      <c r="I5" s="8"/>
      <c r="J5" s="9"/>
    </row>
    <row r="6" spans="1:10" x14ac:dyDescent="0.2">
      <c r="A6" s="9"/>
      <c r="B6" s="16"/>
      <c r="C6" s="157" t="s">
        <v>27</v>
      </c>
      <c r="D6" s="157"/>
      <c r="E6" s="157"/>
      <c r="F6" s="9"/>
      <c r="G6" s="17"/>
      <c r="H6" s="15">
        <f>Itemized!E14</f>
        <v>7.92</v>
      </c>
      <c r="I6" s="8"/>
      <c r="J6" s="9"/>
    </row>
    <row r="7" spans="1:10" x14ac:dyDescent="0.2">
      <c r="A7" s="9"/>
      <c r="B7" s="16"/>
      <c r="C7" s="157" t="s">
        <v>28</v>
      </c>
      <c r="D7" s="157"/>
      <c r="E7" s="157"/>
      <c r="F7" s="9"/>
      <c r="G7" s="17"/>
      <c r="H7" s="15">
        <f>Itemized!E20</f>
        <v>72</v>
      </c>
      <c r="I7" s="8"/>
      <c r="J7" s="9"/>
    </row>
    <row r="8" spans="1:10" x14ac:dyDescent="0.2">
      <c r="A8" s="9"/>
      <c r="B8" s="16"/>
      <c r="C8" s="157" t="s">
        <v>29</v>
      </c>
      <c r="D8" s="157"/>
      <c r="E8" s="157"/>
      <c r="F8" s="9"/>
      <c r="G8" s="17"/>
      <c r="H8" s="15">
        <f>Itemized!E27</f>
        <v>288</v>
      </c>
      <c r="I8" s="8"/>
      <c r="J8" s="9"/>
    </row>
    <row r="9" spans="1:10" x14ac:dyDescent="0.2">
      <c r="A9" s="9"/>
      <c r="B9" s="16"/>
      <c r="C9" s="157" t="s">
        <v>30</v>
      </c>
      <c r="D9" s="157"/>
      <c r="E9" s="157"/>
      <c r="F9" s="9"/>
      <c r="G9" s="17"/>
      <c r="H9" s="15">
        <f>Itemized!E37</f>
        <v>0</v>
      </c>
      <c r="I9" s="8"/>
      <c r="J9" s="9"/>
    </row>
    <row r="10" spans="1:10" x14ac:dyDescent="0.2">
      <c r="A10" s="9"/>
      <c r="B10" s="16"/>
      <c r="C10" s="157" t="s">
        <v>31</v>
      </c>
      <c r="D10" s="157"/>
      <c r="E10" s="157"/>
      <c r="F10" s="9"/>
      <c r="G10" s="17"/>
      <c r="H10" s="15">
        <f>Itemized!E40</f>
        <v>0</v>
      </c>
      <c r="I10" s="8"/>
      <c r="J10" s="9"/>
    </row>
    <row r="11" spans="1:10" x14ac:dyDescent="0.2">
      <c r="A11" s="9"/>
      <c r="B11" s="16"/>
      <c r="C11" s="157" t="s">
        <v>32</v>
      </c>
      <c r="D11" s="157"/>
      <c r="E11" s="157"/>
      <c r="F11" s="12"/>
      <c r="G11" s="18"/>
      <c r="H11" s="15">
        <f>Itemized!E43</f>
        <v>0</v>
      </c>
      <c r="I11" s="8"/>
      <c r="J11" s="9"/>
    </row>
    <row r="12" spans="1:10" ht="13.5" thickBot="1" x14ac:dyDescent="0.25">
      <c r="A12" s="9"/>
      <c r="B12" s="16"/>
      <c r="C12" s="160" t="s">
        <v>33</v>
      </c>
      <c r="D12" s="160"/>
      <c r="E12" s="160"/>
      <c r="F12" s="19"/>
      <c r="G12" s="20"/>
      <c r="H12" s="21">
        <f>5*H53</f>
        <v>30</v>
      </c>
      <c r="I12" s="22" t="s">
        <v>34</v>
      </c>
      <c r="J12" s="9"/>
    </row>
    <row r="13" spans="1:10" ht="14.25" thickTop="1" thickBot="1" x14ac:dyDescent="0.25">
      <c r="A13" s="9"/>
      <c r="B13" s="23"/>
      <c r="C13" s="161" t="s">
        <v>35</v>
      </c>
      <c r="D13" s="162"/>
      <c r="E13" s="162"/>
      <c r="F13" s="24"/>
      <c r="G13" s="25"/>
      <c r="H13" s="26">
        <f>Itemized!E49</f>
        <v>120</v>
      </c>
      <c r="I13" s="12"/>
      <c r="J13" s="9"/>
    </row>
    <row r="14" spans="1:10" ht="13.5" thickTop="1" x14ac:dyDescent="0.2">
      <c r="A14" s="9"/>
      <c r="B14" s="12"/>
      <c r="C14" s="27"/>
      <c r="D14" s="27"/>
      <c r="E14" s="18"/>
      <c r="F14" s="28"/>
      <c r="G14" s="28"/>
      <c r="H14" s="29" t="s">
        <v>36</v>
      </c>
      <c r="I14" s="30">
        <f>SUM(H5:H13)</f>
        <v>532.92000000000007</v>
      </c>
      <c r="J14" s="9"/>
    </row>
    <row r="15" spans="1:10" x14ac:dyDescent="0.2">
      <c r="A15" s="17"/>
      <c r="B15" s="31" t="s">
        <v>37</v>
      </c>
      <c r="C15" s="7"/>
      <c r="D15" s="7"/>
      <c r="E15" s="7"/>
      <c r="F15" s="7"/>
      <c r="G15" s="32"/>
      <c r="H15" s="11"/>
      <c r="I15" s="14"/>
      <c r="J15" s="9"/>
    </row>
    <row r="16" spans="1:10" x14ac:dyDescent="0.2">
      <c r="A16" s="9"/>
      <c r="B16" s="33"/>
      <c r="C16" s="156" t="s">
        <v>38</v>
      </c>
      <c r="D16" s="156"/>
      <c r="E16" s="156"/>
      <c r="F16" s="14"/>
      <c r="G16" s="10"/>
      <c r="H16" s="15">
        <v>0</v>
      </c>
      <c r="I16" s="8"/>
      <c r="J16" s="9"/>
    </row>
    <row r="17" spans="1:10" x14ac:dyDescent="0.2">
      <c r="A17" s="9"/>
      <c r="B17" s="34"/>
      <c r="C17" s="156" t="s">
        <v>38</v>
      </c>
      <c r="D17" s="156"/>
      <c r="E17" s="156"/>
      <c r="F17" s="12"/>
      <c r="G17" s="18"/>
      <c r="H17" s="15">
        <v>0</v>
      </c>
      <c r="I17" s="35"/>
      <c r="J17" s="9"/>
    </row>
    <row r="18" spans="1:10" x14ac:dyDescent="0.2">
      <c r="A18" s="36"/>
      <c r="B18" s="37"/>
      <c r="C18" s="11"/>
      <c r="D18" s="11"/>
      <c r="E18" s="38"/>
      <c r="F18" s="7"/>
      <c r="G18" s="7"/>
      <c r="H18" s="39" t="s">
        <v>39</v>
      </c>
      <c r="I18" s="30">
        <f>SUM(H16:H17)</f>
        <v>0</v>
      </c>
      <c r="J18" s="9"/>
    </row>
    <row r="19" spans="1:10" x14ac:dyDescent="0.2">
      <c r="A19" s="17"/>
      <c r="B19" s="31" t="s">
        <v>40</v>
      </c>
      <c r="C19" s="7"/>
      <c r="D19" s="7"/>
      <c r="E19" s="7"/>
      <c r="F19" s="32"/>
      <c r="G19" s="11"/>
      <c r="H19" s="11"/>
      <c r="I19" s="14"/>
      <c r="J19" s="9"/>
    </row>
    <row r="20" spans="1:10" x14ac:dyDescent="0.2">
      <c r="A20" s="9"/>
      <c r="B20" s="13"/>
      <c r="C20" s="157" t="s">
        <v>41</v>
      </c>
      <c r="D20" s="157"/>
      <c r="E20" s="157"/>
      <c r="F20" s="14"/>
      <c r="G20" s="10"/>
      <c r="H20" s="15">
        <v>0</v>
      </c>
      <c r="I20" s="8"/>
      <c r="J20" s="9"/>
    </row>
    <row r="21" spans="1:10" x14ac:dyDescent="0.2">
      <c r="A21" s="9"/>
      <c r="B21" s="16"/>
      <c r="C21" s="157" t="s">
        <v>42</v>
      </c>
      <c r="D21" s="157"/>
      <c r="E21" s="157"/>
      <c r="F21" s="9"/>
      <c r="G21" s="17"/>
      <c r="H21" s="15">
        <v>0</v>
      </c>
      <c r="I21" s="8"/>
      <c r="J21" s="9"/>
    </row>
    <row r="22" spans="1:10" x14ac:dyDescent="0.2">
      <c r="A22" s="9"/>
      <c r="B22" s="16"/>
      <c r="C22" s="157" t="s">
        <v>43</v>
      </c>
      <c r="D22" s="157"/>
      <c r="E22" s="157"/>
      <c r="F22" s="9"/>
      <c r="G22" s="17"/>
      <c r="H22" s="15">
        <f>Itemized!E52</f>
        <v>30</v>
      </c>
      <c r="I22" s="8"/>
      <c r="J22" s="9"/>
    </row>
    <row r="23" spans="1:10" x14ac:dyDescent="0.2">
      <c r="A23" s="9"/>
      <c r="B23" s="16"/>
      <c r="C23" s="157" t="s">
        <v>44</v>
      </c>
      <c r="D23" s="157"/>
      <c r="E23" s="157"/>
      <c r="F23" s="12"/>
      <c r="G23" s="18"/>
      <c r="H23" s="15">
        <v>0</v>
      </c>
      <c r="I23" s="35"/>
      <c r="J23" s="9"/>
    </row>
    <row r="24" spans="1:10" x14ac:dyDescent="0.2">
      <c r="A24" s="40"/>
      <c r="B24" s="40"/>
      <c r="C24" s="14"/>
      <c r="D24" s="14"/>
      <c r="E24" s="14"/>
      <c r="F24" s="10"/>
      <c r="G24" s="7"/>
      <c r="H24" s="39" t="s">
        <v>45</v>
      </c>
      <c r="I24" s="30">
        <f>SUM(H20:H23)</f>
        <v>30</v>
      </c>
      <c r="J24" s="9"/>
    </row>
    <row r="25" spans="1:10" ht="9.75" customHeight="1" x14ac:dyDescent="0.2">
      <c r="A25" s="40"/>
      <c r="B25" s="41"/>
      <c r="C25" s="12"/>
      <c r="D25" s="9"/>
      <c r="E25" s="9"/>
      <c r="F25" s="12"/>
      <c r="G25" s="9"/>
      <c r="H25" s="9"/>
      <c r="I25" s="42"/>
      <c r="J25" s="9"/>
    </row>
    <row r="26" spans="1:10" ht="12.75" customHeight="1" x14ac:dyDescent="0.2">
      <c r="A26" s="17"/>
      <c r="B26" s="31" t="s">
        <v>46</v>
      </c>
      <c r="C26" s="7"/>
      <c r="D26" s="35"/>
      <c r="E26" s="18"/>
      <c r="F26" s="155" t="s">
        <v>47</v>
      </c>
      <c r="G26" s="8"/>
      <c r="H26" s="9"/>
      <c r="I26" s="9"/>
      <c r="J26" s="9"/>
    </row>
    <row r="27" spans="1:10" ht="13.5" customHeight="1" x14ac:dyDescent="0.2">
      <c r="A27" s="43"/>
      <c r="B27" s="44"/>
      <c r="C27" s="38"/>
      <c r="D27" s="45" t="s">
        <v>48</v>
      </c>
      <c r="E27" s="45" t="s">
        <v>49</v>
      </c>
      <c r="F27" s="155"/>
      <c r="G27" s="35"/>
      <c r="H27" s="12"/>
      <c r="I27" s="9"/>
      <c r="J27" s="9"/>
    </row>
    <row r="28" spans="1:10" x14ac:dyDescent="0.2">
      <c r="A28" s="9"/>
      <c r="B28" s="16"/>
      <c r="C28" s="46" t="s">
        <v>50</v>
      </c>
      <c r="D28" s="47">
        <v>0</v>
      </c>
      <c r="E28" s="48">
        <v>0</v>
      </c>
      <c r="F28" s="49">
        <v>0</v>
      </c>
      <c r="G28" s="50" t="s">
        <v>51</v>
      </c>
      <c r="H28" s="51">
        <f>D28*E28*F28</f>
        <v>0</v>
      </c>
      <c r="I28" s="9"/>
      <c r="J28" s="9"/>
    </row>
    <row r="29" spans="1:10" x14ac:dyDescent="0.2">
      <c r="A29" s="9"/>
      <c r="B29" s="16"/>
      <c r="C29" s="46" t="s">
        <v>52</v>
      </c>
      <c r="D29" s="47">
        <v>0</v>
      </c>
      <c r="E29" s="48">
        <v>0</v>
      </c>
      <c r="F29" s="49">
        <v>0</v>
      </c>
      <c r="G29" s="50" t="s">
        <v>51</v>
      </c>
      <c r="H29" s="51">
        <f t="shared" ref="H29:H31" si="0">D29*E29*F29</f>
        <v>0</v>
      </c>
      <c r="I29" s="9"/>
      <c r="J29" s="9"/>
    </row>
    <row r="30" spans="1:10" x14ac:dyDescent="0.2">
      <c r="A30" s="9"/>
      <c r="B30" s="16"/>
      <c r="C30" s="46" t="s">
        <v>53</v>
      </c>
      <c r="D30" s="47">
        <v>0</v>
      </c>
      <c r="E30" s="48">
        <v>0</v>
      </c>
      <c r="F30" s="52">
        <v>0</v>
      </c>
      <c r="G30" s="50" t="s">
        <v>51</v>
      </c>
      <c r="H30" s="51">
        <f t="shared" si="0"/>
        <v>0</v>
      </c>
      <c r="I30" s="9"/>
      <c r="J30" s="9"/>
    </row>
    <row r="31" spans="1:10" x14ac:dyDescent="0.2">
      <c r="A31" s="9"/>
      <c r="B31" s="16"/>
      <c r="C31" s="46" t="s">
        <v>54</v>
      </c>
      <c r="D31" s="47">
        <f>SUM(Itemized!A53)</f>
        <v>1</v>
      </c>
      <c r="E31" s="48">
        <f>SUM(Itemized!D53)</f>
        <v>4</v>
      </c>
      <c r="F31" s="52">
        <f>SUM(Itemized!C53)</f>
        <v>6</v>
      </c>
      <c r="G31" s="50" t="s">
        <v>51</v>
      </c>
      <c r="H31" s="51">
        <f t="shared" si="0"/>
        <v>24</v>
      </c>
      <c r="I31" s="12"/>
      <c r="J31" s="9"/>
    </row>
    <row r="32" spans="1:10" x14ac:dyDescent="0.2">
      <c r="A32" s="53"/>
      <c r="B32" s="53"/>
      <c r="C32" s="14"/>
      <c r="D32" s="14"/>
      <c r="E32" s="10"/>
      <c r="F32" s="7"/>
      <c r="G32" s="7"/>
      <c r="H32" s="39" t="s">
        <v>55</v>
      </c>
      <c r="I32" s="30">
        <f>SUM(H28:H31)</f>
        <v>24</v>
      </c>
      <c r="J32" s="9"/>
    </row>
    <row r="33" spans="1:10" ht="7.5" customHeight="1" x14ac:dyDescent="0.2">
      <c r="A33" s="9"/>
      <c r="B33" s="54"/>
      <c r="C33" s="55"/>
      <c r="D33" s="9"/>
      <c r="E33" s="9"/>
      <c r="F33" s="14"/>
      <c r="G33" s="11"/>
      <c r="H33" s="56"/>
      <c r="I33" s="11"/>
      <c r="J33" s="9"/>
    </row>
    <row r="34" spans="1:10" x14ac:dyDescent="0.2">
      <c r="A34" s="9"/>
      <c r="B34" s="9"/>
      <c r="C34" s="9"/>
      <c r="D34" s="9"/>
      <c r="E34" s="9"/>
      <c r="F34" s="17"/>
      <c r="G34" s="11"/>
      <c r="H34" s="57" t="s">
        <v>56</v>
      </c>
      <c r="I34" s="30">
        <f>SUM(I14:I32)</f>
        <v>586.92000000000007</v>
      </c>
      <c r="J34" s="9"/>
    </row>
    <row r="35" spans="1:10" ht="7.5" customHeight="1" x14ac:dyDescent="0.2">
      <c r="A35" s="12"/>
      <c r="B35" s="12"/>
      <c r="C35" s="12"/>
      <c r="D35" s="12"/>
      <c r="E35" s="12"/>
      <c r="F35" s="12"/>
      <c r="G35" s="11"/>
      <c r="H35" s="58"/>
      <c r="I35" s="59"/>
      <c r="J35" s="9"/>
    </row>
    <row r="36" spans="1:10" x14ac:dyDescent="0.2">
      <c r="A36" s="60" t="s">
        <v>57</v>
      </c>
      <c r="B36" s="61"/>
      <c r="C36" s="11"/>
      <c r="D36" s="11"/>
      <c r="E36" s="11"/>
      <c r="F36" s="11"/>
      <c r="G36" s="11"/>
      <c r="H36" s="11"/>
      <c r="I36" s="38"/>
      <c r="J36" s="9"/>
    </row>
    <row r="37" spans="1:10" x14ac:dyDescent="0.2">
      <c r="A37" s="62" t="s">
        <v>58</v>
      </c>
      <c r="B37" s="63"/>
      <c r="C37" s="64"/>
      <c r="D37" s="7"/>
      <c r="E37" s="64"/>
      <c r="F37" s="7"/>
      <c r="G37" s="64"/>
      <c r="H37" s="64"/>
      <c r="I37" s="65"/>
      <c r="J37" s="9"/>
    </row>
    <row r="38" spans="1:10" x14ac:dyDescent="0.2">
      <c r="A38" s="66"/>
      <c r="B38" s="67"/>
      <c r="C38" s="18"/>
      <c r="D38" s="45" t="s">
        <v>59</v>
      </c>
      <c r="E38" s="28"/>
      <c r="F38" s="45" t="s">
        <v>60</v>
      </c>
      <c r="G38" s="35"/>
      <c r="H38" s="12"/>
      <c r="I38" s="9"/>
      <c r="J38" s="9"/>
    </row>
    <row r="39" spans="1:10" x14ac:dyDescent="0.2">
      <c r="A39" s="17"/>
      <c r="B39" s="46" t="s">
        <v>61</v>
      </c>
      <c r="C39" s="68"/>
      <c r="D39" s="52">
        <v>0</v>
      </c>
      <c r="E39" s="45" t="s">
        <v>62</v>
      </c>
      <c r="F39" s="69">
        <v>40</v>
      </c>
      <c r="G39" s="50" t="s">
        <v>51</v>
      </c>
      <c r="H39" s="70">
        <f t="shared" ref="H39:H41" si="1">D39*F39</f>
        <v>0</v>
      </c>
      <c r="I39" s="9"/>
      <c r="J39" s="9"/>
    </row>
    <row r="40" spans="1:10" x14ac:dyDescent="0.2">
      <c r="A40" s="17"/>
      <c r="B40" s="46" t="s">
        <v>63</v>
      </c>
      <c r="C40" s="68"/>
      <c r="D40" s="52">
        <v>0</v>
      </c>
      <c r="E40" s="45" t="s">
        <v>62</v>
      </c>
      <c r="F40" s="69">
        <v>25</v>
      </c>
      <c r="G40" s="50" t="s">
        <v>51</v>
      </c>
      <c r="H40" s="70">
        <f t="shared" si="1"/>
        <v>0</v>
      </c>
      <c r="I40" s="9"/>
      <c r="J40" s="9"/>
    </row>
    <row r="41" spans="1:10" x14ac:dyDescent="0.2">
      <c r="A41" s="17"/>
      <c r="B41" s="46" t="s">
        <v>64</v>
      </c>
      <c r="C41" s="68"/>
      <c r="D41" s="52">
        <v>0</v>
      </c>
      <c r="E41" s="45" t="s">
        <v>62</v>
      </c>
      <c r="F41" s="69">
        <v>21</v>
      </c>
      <c r="G41" s="50" t="s">
        <v>51</v>
      </c>
      <c r="H41" s="70">
        <f t="shared" si="1"/>
        <v>0</v>
      </c>
      <c r="I41" s="9"/>
      <c r="J41" s="9"/>
    </row>
    <row r="42" spans="1:10" ht="7.5" customHeight="1" x14ac:dyDescent="0.2">
      <c r="A42" s="27"/>
      <c r="B42" s="71"/>
      <c r="C42" s="11"/>
      <c r="D42" s="11"/>
      <c r="E42" s="11"/>
      <c r="F42" s="11"/>
      <c r="G42" s="11"/>
      <c r="H42" s="11"/>
      <c r="I42" s="12"/>
      <c r="J42" s="9"/>
    </row>
    <row r="43" spans="1:10" x14ac:dyDescent="0.2">
      <c r="A43" s="11"/>
      <c r="B43" s="72"/>
      <c r="C43" s="73"/>
      <c r="D43" s="11"/>
      <c r="E43" s="11"/>
      <c r="F43" s="11"/>
      <c r="G43" s="38"/>
      <c r="H43" s="74" t="s">
        <v>65</v>
      </c>
      <c r="I43" s="75">
        <f>SUM(H39:H41)</f>
        <v>0</v>
      </c>
      <c r="J43" s="9"/>
    </row>
    <row r="44" spans="1:10" ht="7.5" customHeight="1" x14ac:dyDescent="0.2">
      <c r="A44" s="76"/>
      <c r="B44" s="76"/>
      <c r="C44" s="14"/>
      <c r="D44" s="11"/>
      <c r="E44" s="11"/>
      <c r="F44" s="11"/>
      <c r="G44" s="11"/>
      <c r="H44" s="11"/>
      <c r="I44" s="11"/>
      <c r="J44" s="12"/>
    </row>
    <row r="45" spans="1:10" x14ac:dyDescent="0.2">
      <c r="A45" s="12"/>
      <c r="B45" s="77"/>
      <c r="C45" s="78"/>
      <c r="D45" s="7"/>
      <c r="E45" s="7"/>
      <c r="F45" s="7"/>
      <c r="G45" s="7"/>
      <c r="H45" s="7"/>
      <c r="I45" s="74" t="s">
        <v>66</v>
      </c>
      <c r="J45" s="30">
        <f>I34+I43</f>
        <v>586.92000000000007</v>
      </c>
    </row>
    <row r="46" spans="1:10" ht="7.5" customHeight="1" x14ac:dyDescent="0.2">
      <c r="A46" s="79"/>
      <c r="B46" s="79"/>
      <c r="C46" s="11"/>
      <c r="D46" s="14"/>
      <c r="E46" s="14"/>
      <c r="F46" s="14"/>
      <c r="G46" s="14"/>
      <c r="H46" s="14"/>
      <c r="I46" s="14"/>
      <c r="J46" s="14"/>
    </row>
    <row r="47" spans="1:10" x14ac:dyDescent="0.2">
      <c r="A47" s="6" t="s">
        <v>67</v>
      </c>
      <c r="B47" s="6"/>
      <c r="C47" s="7"/>
      <c r="D47" s="8"/>
      <c r="E47" s="9"/>
      <c r="F47" s="12"/>
      <c r="G47" s="9"/>
      <c r="H47" s="9"/>
      <c r="I47" s="9"/>
      <c r="J47" s="9"/>
    </row>
    <row r="48" spans="1:10" x14ac:dyDescent="0.2">
      <c r="A48" s="7"/>
      <c r="B48" s="46" t="s">
        <v>68</v>
      </c>
      <c r="C48" s="80"/>
      <c r="D48" s="8"/>
      <c r="E48" s="17"/>
      <c r="F48" s="30">
        <f>J45</f>
        <v>586.92000000000007</v>
      </c>
      <c r="G48" s="8"/>
      <c r="H48" s="12"/>
      <c r="I48" s="9"/>
      <c r="J48" s="9"/>
    </row>
    <row r="49" spans="1:10" x14ac:dyDescent="0.2">
      <c r="A49" s="7"/>
      <c r="B49" s="46" t="s">
        <v>69</v>
      </c>
      <c r="C49" s="80"/>
      <c r="D49" s="8"/>
      <c r="E49" s="17"/>
      <c r="F49" s="30">
        <f>J45*0.12</f>
        <v>70.430400000000006</v>
      </c>
      <c r="G49" s="8"/>
      <c r="H49" s="12"/>
      <c r="I49" s="9"/>
      <c r="J49" s="9"/>
    </row>
    <row r="50" spans="1:10" ht="15" customHeight="1" x14ac:dyDescent="0.2">
      <c r="A50" s="7"/>
      <c r="B50" s="81" t="s">
        <v>70</v>
      </c>
      <c r="C50" s="7"/>
      <c r="D50" s="8"/>
      <c r="E50" s="17"/>
      <c r="F50" s="15">
        <v>0</v>
      </c>
      <c r="G50" s="82"/>
      <c r="H50" s="155" t="s">
        <v>47</v>
      </c>
      <c r="I50" s="8"/>
      <c r="J50" s="12"/>
    </row>
    <row r="51" spans="1:10" ht="14.25" customHeight="1" x14ac:dyDescent="0.2">
      <c r="A51" s="7"/>
      <c r="B51" s="81" t="s">
        <v>70</v>
      </c>
      <c r="C51" s="7"/>
      <c r="D51" s="8"/>
      <c r="E51" s="17"/>
      <c r="F51" s="15">
        <v>0</v>
      </c>
      <c r="G51" s="82"/>
      <c r="H51" s="155"/>
      <c r="I51" s="82"/>
      <c r="J51" s="155" t="s">
        <v>71</v>
      </c>
    </row>
    <row r="52" spans="1:10" x14ac:dyDescent="0.2">
      <c r="A52" s="7"/>
      <c r="B52" s="46" t="s">
        <v>72</v>
      </c>
      <c r="C52" s="80"/>
      <c r="D52" s="35"/>
      <c r="E52" s="18"/>
      <c r="F52" s="15">
        <v>0</v>
      </c>
      <c r="G52" s="28"/>
      <c r="H52" s="155"/>
      <c r="I52" s="28"/>
      <c r="J52" s="155"/>
    </row>
    <row r="53" spans="1:10" x14ac:dyDescent="0.2">
      <c r="A53" s="14"/>
      <c r="B53" s="83"/>
      <c r="C53" s="84"/>
      <c r="D53" s="38"/>
      <c r="E53" s="85" t="s">
        <v>73</v>
      </c>
      <c r="F53" s="75">
        <f>F48+F49-F50-F51-F52</f>
        <v>657.35040000000004</v>
      </c>
      <c r="G53" s="86" t="s">
        <v>74</v>
      </c>
      <c r="H53" s="52">
        <f>Itemized!C4</f>
        <v>6</v>
      </c>
      <c r="I53" s="50" t="s">
        <v>51</v>
      </c>
      <c r="J53" s="75">
        <f>F53/H53</f>
        <v>109.55840000000001</v>
      </c>
    </row>
    <row r="54" spans="1:10" ht="7.5" customHeight="1" x14ac:dyDescent="0.2">
      <c r="A54" s="67"/>
      <c r="B54" s="67"/>
      <c r="C54" s="12"/>
      <c r="D54" s="11"/>
      <c r="E54" s="11"/>
      <c r="F54" s="11"/>
      <c r="G54" s="11"/>
      <c r="H54" s="11"/>
      <c r="I54" s="11"/>
      <c r="J54" s="11"/>
    </row>
    <row r="55" spans="1:10" x14ac:dyDescent="0.2">
      <c r="A55" s="87" t="s">
        <v>75</v>
      </c>
      <c r="B55" s="88"/>
      <c r="C55" s="89"/>
      <c r="D55" s="90"/>
      <c r="E55" s="90"/>
      <c r="F55" s="90"/>
      <c r="G55" s="90"/>
      <c r="H55" s="90"/>
      <c r="I55" s="91"/>
      <c r="J55" s="92">
        <f>MROUND(J53,5)</f>
        <v>110</v>
      </c>
    </row>
    <row r="56" spans="1:10" s="5" customFormat="1" x14ac:dyDescent="0.2">
      <c r="A56" s="93"/>
      <c r="I56" s="94"/>
      <c r="J56" s="95"/>
    </row>
    <row r="57" spans="1:10" x14ac:dyDescent="0.2">
      <c r="A57" s="96" t="s">
        <v>76</v>
      </c>
      <c r="I57" s="97"/>
      <c r="J57" s="95"/>
    </row>
    <row r="58" spans="1:10" x14ac:dyDescent="0.2">
      <c r="A58" s="96"/>
      <c r="I58" s="97"/>
      <c r="J58" s="95"/>
    </row>
    <row r="59" spans="1:10" x14ac:dyDescent="0.2">
      <c r="A59" s="96"/>
      <c r="C59" s="12"/>
      <c r="E59" s="12"/>
      <c r="F59" s="12"/>
      <c r="G59" s="12"/>
      <c r="I59" s="98">
        <v>4011013000</v>
      </c>
      <c r="J59" s="99"/>
    </row>
    <row r="60" spans="1:10" x14ac:dyDescent="0.2">
      <c r="C60" s="100" t="s">
        <v>77</v>
      </c>
      <c r="E60" s="1" t="s">
        <v>78</v>
      </c>
      <c r="I60" s="97" t="s">
        <v>79</v>
      </c>
      <c r="J60" s="95"/>
    </row>
    <row r="61" spans="1:10" x14ac:dyDescent="0.2">
      <c r="C61" s="101">
        <v>420095</v>
      </c>
      <c r="I61" s="97"/>
      <c r="J61" s="95"/>
    </row>
    <row r="62" spans="1:10" x14ac:dyDescent="0.2">
      <c r="C62" s="1" t="s">
        <v>80</v>
      </c>
      <c r="I62" s="97"/>
      <c r="J62" s="95"/>
    </row>
    <row r="63" spans="1:10" x14ac:dyDescent="0.2">
      <c r="I63" s="97"/>
      <c r="J63" s="95"/>
    </row>
    <row r="64" spans="1:10" x14ac:dyDescent="0.2">
      <c r="A64" s="96" t="s">
        <v>81</v>
      </c>
      <c r="B64" s="102"/>
    </row>
    <row r="65" spans="1:10" x14ac:dyDescent="0.2">
      <c r="A65" s="103"/>
      <c r="B65" s="103"/>
    </row>
    <row r="66" spans="1:10" ht="13.5" thickBot="1" x14ac:dyDescent="0.25">
      <c r="A66" s="104"/>
      <c r="B66" s="104"/>
      <c r="C66" s="104"/>
      <c r="D66" s="104"/>
      <c r="E66" s="104"/>
      <c r="G66" s="105"/>
      <c r="H66" s="105"/>
      <c r="I66" s="105"/>
      <c r="J66" s="105"/>
    </row>
    <row r="67" spans="1:10" x14ac:dyDescent="0.2">
      <c r="C67" s="106" t="s">
        <v>82</v>
      </c>
      <c r="E67" s="106" t="s">
        <v>83</v>
      </c>
      <c r="H67" s="106" t="s">
        <v>84</v>
      </c>
      <c r="J67" s="106" t="s">
        <v>83</v>
      </c>
    </row>
    <row r="70" spans="1:10" ht="13.5" thickBot="1" x14ac:dyDescent="0.25">
      <c r="A70" s="104"/>
      <c r="B70" s="104"/>
      <c r="C70" s="104"/>
      <c r="D70" s="104"/>
      <c r="E70" s="104"/>
    </row>
    <row r="71" spans="1:10" x14ac:dyDescent="0.2">
      <c r="C71" s="106" t="s">
        <v>85</v>
      </c>
      <c r="E71" s="106" t="s">
        <v>83</v>
      </c>
    </row>
    <row r="73" spans="1:10" x14ac:dyDescent="0.2">
      <c r="A73" s="107" t="s">
        <v>86</v>
      </c>
      <c r="B73" s="108"/>
    </row>
  </sheetData>
  <mergeCells count="20">
    <mergeCell ref="C16:E16"/>
    <mergeCell ref="A1:J1"/>
    <mergeCell ref="B4:E4"/>
    <mergeCell ref="C5:E5"/>
    <mergeCell ref="C6:E6"/>
    <mergeCell ref="C7:E7"/>
    <mergeCell ref="C8:E8"/>
    <mergeCell ref="C9:E9"/>
    <mergeCell ref="C10:E10"/>
    <mergeCell ref="C11:E11"/>
    <mergeCell ref="C12:E12"/>
    <mergeCell ref="C13:E13"/>
    <mergeCell ref="H50:H52"/>
    <mergeCell ref="J51:J52"/>
    <mergeCell ref="C17:E17"/>
    <mergeCell ref="C20:E20"/>
    <mergeCell ref="C21:E21"/>
    <mergeCell ref="C22:E22"/>
    <mergeCell ref="C23:E23"/>
    <mergeCell ref="F26:F27"/>
  </mergeCells>
  <phoneticPr fontId="0" type="noConversion"/>
  <pageMargins left="0.75" right="0.75" top="1" bottom="1" header="0.5" footer="0.5"/>
  <pageSetup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Itemized</vt:lpstr>
      <vt:lpstr>cvent</vt:lpstr>
      <vt:lpstr>Sheet3</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Woodmansee</dc:creator>
  <cp:lastModifiedBy>Orick, John C.</cp:lastModifiedBy>
  <cp:lastPrinted>2019-04-04T14:52:05Z</cp:lastPrinted>
  <dcterms:created xsi:type="dcterms:W3CDTF">2001-11-27T14:59:28Z</dcterms:created>
  <dcterms:modified xsi:type="dcterms:W3CDTF">2019-05-20T13:05:27Z</dcterms:modified>
</cp:coreProperties>
</file>