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den\Desktop\"/>
    </mc:Choice>
  </mc:AlternateContent>
  <bookViews>
    <workbookView xWindow="0" yWindow="0" windowWidth="28800" windowHeight="11400"/>
  </bookViews>
  <sheets>
    <sheet name="Page 1" sheetId="1" r:id="rId1"/>
    <sheet name="Page 2" sheetId="2" r:id="rId2"/>
    <sheet name="By Dept" sheetId="3" r:id="rId3"/>
  </sheets>
  <externalReferences>
    <externalReference r:id="rId4"/>
  </externalReferences>
  <definedNames>
    <definedName name="_xlnm.Print_Area" localSheetId="2">'By Dept'!$A$1:$F$28</definedName>
    <definedName name="_xlnm.Print_Area" localSheetId="0">'Page 1'!$A$1:$I$52</definedName>
    <definedName name="_xlnm.Print_Area" localSheetId="1">'Page 2'!$A$1:$H$59</definedName>
  </definedNames>
  <calcPr calcId="162913"/>
</workbook>
</file>

<file path=xl/calcChain.xml><?xml version="1.0" encoding="utf-8"?>
<calcChain xmlns="http://schemas.openxmlformats.org/spreadsheetml/2006/main">
  <c r="F58" i="2" l="1"/>
  <c r="D58" i="2"/>
  <c r="E45" i="2" s="1"/>
  <c r="E56" i="2"/>
  <c r="E58" i="2" s="1"/>
  <c r="F47" i="2"/>
  <c r="D47" i="2"/>
  <c r="G46" i="2"/>
  <c r="E46" i="2"/>
  <c r="G45" i="2"/>
  <c r="G44" i="2"/>
  <c r="E44" i="2"/>
  <c r="G43" i="2"/>
  <c r="G42" i="2"/>
  <c r="E42" i="2"/>
  <c r="G41" i="2"/>
  <c r="G40" i="2"/>
  <c r="E40" i="2"/>
  <c r="G39" i="2"/>
  <c r="F36" i="2"/>
  <c r="G34" i="2" s="1"/>
  <c r="D36" i="2"/>
  <c r="E35" i="2"/>
  <c r="F26" i="2"/>
  <c r="G57" i="2" s="1"/>
  <c r="D26" i="2"/>
  <c r="E57" i="2" s="1"/>
  <c r="E25" i="2"/>
  <c r="E26" i="2" s="1"/>
  <c r="E24" i="2"/>
  <c r="K20" i="2"/>
  <c r="J20" i="2"/>
  <c r="G47" i="2" l="1"/>
  <c r="G56" i="2"/>
  <c r="G58" i="2" s="1"/>
  <c r="E34" i="2"/>
  <c r="E36" i="2" s="1"/>
  <c r="E39" i="2"/>
  <c r="E47" i="2" s="1"/>
  <c r="E41" i="2"/>
  <c r="E43" i="2"/>
  <c r="E52" i="2"/>
  <c r="G25" i="2"/>
  <c r="G35" i="2"/>
  <c r="G36" i="2" s="1"/>
  <c r="G24" i="2"/>
  <c r="G52" i="2"/>
  <c r="G26" i="2" l="1"/>
  <c r="B21" i="3" l="1"/>
  <c r="B23" i="3" s="1"/>
  <c r="B12" i="3"/>
  <c r="C6" i="3" l="1"/>
  <c r="C5" i="3"/>
  <c r="C11" i="3"/>
  <c r="C10" i="3"/>
  <c r="C19" i="3"/>
  <c r="C18" i="3"/>
  <c r="C8" i="3"/>
  <c r="C7" i="3"/>
  <c r="C15" i="3"/>
  <c r="C9" i="3"/>
  <c r="C12" i="3"/>
  <c r="C16" i="3"/>
  <c r="C21" i="3"/>
  <c r="C23" i="3" s="1"/>
  <c r="D21" i="3" l="1"/>
  <c r="G34" i="1"/>
  <c r="G28" i="1"/>
  <c r="C34" i="1"/>
  <c r="H14" i="1" l="1"/>
  <c r="H18" i="1"/>
  <c r="H15" i="1"/>
  <c r="H13" i="1"/>
  <c r="H16" i="1"/>
  <c r="H12" i="1"/>
  <c r="H11" i="1"/>
  <c r="H17" i="1"/>
  <c r="H19" i="1" l="1"/>
  <c r="F5" i="3" l="1"/>
  <c r="C14" i="1" l="1"/>
  <c r="D13" i="1" s="1"/>
  <c r="F21" i="3"/>
  <c r="G19" i="1"/>
  <c r="C22" i="1"/>
  <c r="D20" i="1" s="1"/>
  <c r="C28" i="1"/>
  <c r="D26" i="1" s="1"/>
  <c r="H27" i="1"/>
  <c r="D33" i="1"/>
  <c r="D32" i="1"/>
  <c r="F6" i="3"/>
  <c r="F7" i="3"/>
  <c r="F8" i="3"/>
  <c r="F9" i="3"/>
  <c r="F10" i="3"/>
  <c r="F11" i="3"/>
  <c r="D12" i="3"/>
  <c r="D23" i="3" s="1"/>
  <c r="F15" i="3"/>
  <c r="F16" i="3"/>
  <c r="F18" i="3"/>
  <c r="F19" i="3"/>
  <c r="D34" i="1" l="1"/>
  <c r="D21" i="1"/>
  <c r="D22" i="1"/>
  <c r="D12" i="1"/>
  <c r="F12" i="3"/>
  <c r="E6" i="3"/>
  <c r="E21" i="3"/>
  <c r="E9" i="3"/>
  <c r="E10" i="3"/>
  <c r="E5" i="3"/>
  <c r="E16" i="3"/>
  <c r="E12" i="3"/>
  <c r="E19" i="3"/>
  <c r="E15" i="3"/>
  <c r="E7" i="3"/>
  <c r="E11" i="3"/>
  <c r="E18" i="3"/>
  <c r="E8" i="3"/>
  <c r="H33" i="1"/>
  <c r="H32" i="1"/>
  <c r="H26" i="1"/>
  <c r="H28" i="1" s="1"/>
  <c r="D27" i="1"/>
  <c r="D28" i="1" s="1"/>
  <c r="D11" i="1"/>
  <c r="E23" i="3" l="1"/>
  <c r="H34" i="1"/>
</calcChain>
</file>

<file path=xl/sharedStrings.xml><?xml version="1.0" encoding="utf-8"?>
<sst xmlns="http://schemas.openxmlformats.org/spreadsheetml/2006/main" count="151" uniqueCount="86">
  <si>
    <t>SCHOOL OF SCIENCE TOTAL</t>
  </si>
  <si>
    <t>FACILITIES MANAGEMENT *</t>
  </si>
  <si>
    <t>* Facilities Management is not a Master's degree program; it is an area of concentration within the M.S. degree</t>
  </si>
  <si>
    <t>TECHNOLOGY</t>
  </si>
  <si>
    <t>OTHER/UNSPECIFIED</t>
  </si>
  <si>
    <t>TOTAL ENROLLMENT</t>
  </si>
  <si>
    <t>N/A</t>
  </si>
  <si>
    <t>SCHOOL OF ENGINEERING</t>
  </si>
  <si>
    <t>SCHOOL OF ENGINEERING TOTAL</t>
  </si>
  <si>
    <t>Purdue University Graduate School</t>
  </si>
  <si>
    <t>Students by Classification</t>
  </si>
  <si>
    <t>Number</t>
  </si>
  <si>
    <t>% of Total</t>
  </si>
  <si>
    <t>Indiana Resident</t>
  </si>
  <si>
    <t>Master's</t>
  </si>
  <si>
    <t>Nonresident</t>
  </si>
  <si>
    <t>GRAND TOTAL</t>
  </si>
  <si>
    <t>New</t>
  </si>
  <si>
    <t>New/Continuing Students</t>
  </si>
  <si>
    <t>Continuing</t>
  </si>
  <si>
    <t>Science</t>
  </si>
  <si>
    <t>Engineering</t>
  </si>
  <si>
    <t>Graduate</t>
  </si>
  <si>
    <t>Gender</t>
  </si>
  <si>
    <t>Total Men</t>
  </si>
  <si>
    <t>Total Women</t>
  </si>
  <si>
    <t>Men</t>
  </si>
  <si>
    <t>Women</t>
  </si>
  <si>
    <t xml:space="preserve">BIOMEDICAL ENGINEERING             </t>
  </si>
  <si>
    <t>ELECTRICAL AND COMPUTER ENGINEERING</t>
  </si>
  <si>
    <t xml:space="preserve">MECHANICAL ENGINEERING             </t>
  </si>
  <si>
    <t>% Change</t>
  </si>
  <si>
    <t>Total Enrolled</t>
  </si>
  <si>
    <t>International* Students</t>
  </si>
  <si>
    <t>Total Enrollment</t>
  </si>
  <si>
    <t>% of Dom.</t>
  </si>
  <si>
    <t>% of Domestic</t>
  </si>
  <si>
    <t>Domestic</t>
  </si>
  <si>
    <t>International</t>
  </si>
  <si>
    <t>Indiana Resident Status</t>
  </si>
  <si>
    <t>*Residence is determined by Citizenship</t>
  </si>
  <si>
    <t>International Students*</t>
  </si>
  <si>
    <t>Domestic Students*</t>
  </si>
  <si>
    <t>Hispanic/Latino</t>
  </si>
  <si>
    <t>Asian</t>
  </si>
  <si>
    <t>Black or African American</t>
  </si>
  <si>
    <t>American Indian or Alaskan Native</t>
  </si>
  <si>
    <t>2 or more races</t>
  </si>
  <si>
    <t>Native Hawaiian/Pacific Islander</t>
  </si>
  <si>
    <t>IUPUI Enrollment Summary</t>
  </si>
  <si>
    <t>African American</t>
  </si>
  <si>
    <t>Asian American</t>
  </si>
  <si>
    <t>Ethnic Enrollment   +</t>
  </si>
  <si>
    <t>Doctoral ^</t>
  </si>
  <si>
    <t>Engineering ^</t>
  </si>
  <si>
    <t>SCHOOL OF SCIENCE</t>
  </si>
  <si>
    <t>BIOLOGY</t>
  </si>
  <si>
    <t>CHEMISTRY</t>
  </si>
  <si>
    <t>COMPUTER &amp; INFORMATION SCIENCE</t>
  </si>
  <si>
    <t>FORENSIC &amp; INVESTIGATIVE SCIENCE</t>
  </si>
  <si>
    <t>MATHEMATICS</t>
  </si>
  <si>
    <t>PHYSICS</t>
  </si>
  <si>
    <t>PSYCHOLOGY</t>
  </si>
  <si>
    <t>^ Does not include PhD Biomedical Engineering students</t>
  </si>
  <si>
    <t>as they are included in the West Lafayette count.</t>
  </si>
  <si>
    <t xml:space="preserve">program in M.S. technology, and is the only area of study that is delivered completely online.  The counts for </t>
  </si>
  <si>
    <t>Facilities Management are included in the Technology column.</t>
  </si>
  <si>
    <r>
      <t xml:space="preserve">Ethnic Domestic Enrollment </t>
    </r>
    <r>
      <rPr>
        <b/>
        <vertAlign val="superscript"/>
        <sz val="12"/>
        <color indexed="12"/>
        <rFont val="Univers (W1)"/>
      </rPr>
      <t xml:space="preserve"> +</t>
    </r>
  </si>
  <si>
    <t>+   Not all students shared this information.</t>
  </si>
  <si>
    <t>^</t>
  </si>
  <si>
    <t>Does not include PhD Biomedical Engineering</t>
  </si>
  <si>
    <t xml:space="preserve"> </t>
  </si>
  <si>
    <t>Grad Certificates</t>
  </si>
  <si>
    <t>Not applicable</t>
  </si>
  <si>
    <t>Undisclosed</t>
  </si>
  <si>
    <t>Not Applicable</t>
  </si>
  <si>
    <t>students as they are included in the West Lafayette count.</t>
  </si>
  <si>
    <t>2018-19</t>
  </si>
  <si>
    <t>Comparative Enrollment Data: 2018-19 to 2019-20</t>
  </si>
  <si>
    <t>2019-20</t>
  </si>
  <si>
    <t>Comparative Enrollment Data By School:  Fall 2018-19 and 2019-20</t>
  </si>
  <si>
    <t>Undisclosed  +</t>
  </si>
  <si>
    <t>Fall Semester 2020-21</t>
  </si>
  <si>
    <t>Fall Semester 2019-20</t>
  </si>
  <si>
    <t>updated 10-08-19</t>
  </si>
  <si>
    <t>Comparative Enrollment Data:   2018-19 and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</si>
</sst>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>
    <font>
      <sz val="10"/>
      <name val="Univers (W1)"/>
    </font>
    <font>
      <b/>
      <sz val="10"/>
      <name val="Univers (W1)"/>
    </font>
    <font>
      <i/>
      <sz val="10"/>
      <name val="Univers (W1)"/>
    </font>
    <font>
      <b/>
      <i/>
      <sz val="10"/>
      <name val="Univers (W1)"/>
    </font>
    <font>
      <sz val="10"/>
      <name val="Univers (W1)"/>
    </font>
    <font>
      <sz val="12"/>
      <name val="Univers (W1)"/>
      <family val="2"/>
    </font>
    <font>
      <b/>
      <sz val="12"/>
      <name val="Univers (W1)"/>
    </font>
    <font>
      <sz val="10"/>
      <name val="Univers (W1)"/>
    </font>
    <font>
      <u/>
      <sz val="10"/>
      <name val="Univers (W1)"/>
      <family val="2"/>
    </font>
    <font>
      <b/>
      <u/>
      <sz val="10"/>
      <name val="Univers (W1)"/>
    </font>
    <font>
      <b/>
      <sz val="9.5"/>
      <name val="Univers (W1)"/>
      <family val="2"/>
    </font>
    <font>
      <b/>
      <sz val="9"/>
      <name val="Univers (W1)"/>
      <family val="2"/>
    </font>
    <font>
      <sz val="8"/>
      <name val="Univers (W1)"/>
    </font>
    <font>
      <b/>
      <u/>
      <sz val="10"/>
      <name val="Univers (W1)"/>
    </font>
    <font>
      <sz val="14"/>
      <name val="Univers (W1)"/>
      <family val="2"/>
    </font>
    <font>
      <u/>
      <sz val="10"/>
      <name val="Univers (W1)"/>
      <family val="2"/>
    </font>
    <font>
      <b/>
      <sz val="9"/>
      <name val="Univers (W1)"/>
      <family val="2"/>
    </font>
    <font>
      <sz val="9"/>
      <name val="Univers (W1)"/>
    </font>
    <font>
      <u/>
      <sz val="9"/>
      <name val="Univers (W1)"/>
    </font>
    <font>
      <b/>
      <i/>
      <sz val="9"/>
      <name val="Univers (W1)"/>
    </font>
    <font>
      <sz val="10"/>
      <color indexed="8"/>
      <name val="Univers (W1)"/>
    </font>
    <font>
      <b/>
      <sz val="9"/>
      <color indexed="8"/>
      <name val="Univers (W1)"/>
    </font>
    <font>
      <b/>
      <sz val="12"/>
      <color indexed="12"/>
      <name val="Univers (W1)"/>
    </font>
    <font>
      <b/>
      <sz val="14"/>
      <color indexed="12"/>
      <name val="Univers (W1)"/>
    </font>
    <font>
      <b/>
      <vertAlign val="superscript"/>
      <sz val="12"/>
      <color indexed="12"/>
      <name val="Univers (W1)"/>
    </font>
    <font>
      <i/>
      <sz val="8"/>
      <name val="Univers (W1)"/>
    </font>
    <font>
      <i/>
      <sz val="9"/>
      <name val="Univers (W1)"/>
    </font>
    <font>
      <b/>
      <sz val="9"/>
      <name val="Univers (W1)"/>
    </font>
    <font>
      <sz val="10"/>
      <name val="Univers (W1)"/>
      <family val="2"/>
    </font>
    <font>
      <u/>
      <sz val="10"/>
      <name val="Univers (W1)"/>
    </font>
    <font>
      <b/>
      <sz val="16"/>
      <name val="Univers (W1)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8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1" xfId="0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7" fillId="0" borderId="0" xfId="0" applyNumberFormat="1" applyFont="1"/>
    <xf numFmtId="0" fontId="3" fillId="0" borderId="0" xfId="0" applyFont="1"/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0" fillId="0" borderId="0" xfId="0" applyBorder="1"/>
    <xf numFmtId="0" fontId="7" fillId="0" borderId="0" xfId="0" applyFont="1" applyBorder="1"/>
    <xf numFmtId="0" fontId="13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/>
    <xf numFmtId="0" fontId="7" fillId="0" borderId="0" xfId="0" applyFont="1" applyBorder="1" applyAlignment="1">
      <alignment horizontal="centerContinuous"/>
    </xf>
    <xf numFmtId="9" fontId="7" fillId="0" borderId="0" xfId="0" applyNumberFormat="1" applyFont="1"/>
    <xf numFmtId="9" fontId="1" fillId="0" borderId="0" xfId="0" applyNumberFormat="1" applyFont="1"/>
    <xf numFmtId="0" fontId="7" fillId="0" borderId="0" xfId="0" applyFont="1" applyAlignment="1">
      <alignment horizontal="centerContinuous" wrapText="1"/>
    </xf>
    <xf numFmtId="0" fontId="1" fillId="0" borderId="0" xfId="0" applyFont="1"/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right"/>
    </xf>
    <xf numFmtId="0" fontId="12" fillId="0" borderId="0" xfId="0" applyFont="1"/>
    <xf numFmtId="0" fontId="17" fillId="0" borderId="2" xfId="0" applyFont="1" applyBorder="1"/>
    <xf numFmtId="9" fontId="17" fillId="0" borderId="0" xfId="0" applyNumberFormat="1" applyFont="1" applyAlignment="1">
      <alignment horizontal="right"/>
    </xf>
    <xf numFmtId="0" fontId="17" fillId="0" borderId="3" xfId="0" applyFont="1" applyBorder="1"/>
    <xf numFmtId="3" fontId="18" fillId="0" borderId="0" xfId="0" applyNumberFormat="1" applyFont="1" applyBorder="1" applyAlignment="1">
      <alignment horizontal="right"/>
    </xf>
    <xf numFmtId="0" fontId="19" fillId="0" borderId="4" xfId="0" applyFont="1" applyBorder="1"/>
    <xf numFmtId="0" fontId="17" fillId="0" borderId="0" xfId="0" applyFont="1"/>
    <xf numFmtId="0" fontId="17" fillId="0" borderId="0" xfId="0" applyFont="1" applyBorder="1" applyAlignment="1">
      <alignment horizontal="right"/>
    </xf>
    <xf numFmtId="0" fontId="17" fillId="0" borderId="4" xfId="0" applyFont="1" applyBorder="1"/>
    <xf numFmtId="0" fontId="17" fillId="0" borderId="0" xfId="0" applyFont="1" applyFill="1" applyBorder="1" applyAlignment="1">
      <alignment horizontal="right"/>
    </xf>
    <xf numFmtId="0" fontId="17" fillId="0" borderId="2" xfId="0" applyFont="1" applyFill="1" applyBorder="1"/>
    <xf numFmtId="3" fontId="17" fillId="0" borderId="6" xfId="0" applyNumberFormat="1" applyFont="1" applyFill="1" applyBorder="1" applyAlignment="1">
      <alignment horizontal="right"/>
    </xf>
    <xf numFmtId="3" fontId="17" fillId="0" borderId="0" xfId="0" applyNumberFormat="1" applyFont="1" applyAlignment="1">
      <alignment horizontal="right"/>
    </xf>
    <xf numFmtId="9" fontId="17" fillId="0" borderId="0" xfId="0" applyNumberFormat="1" applyFont="1"/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0" fillId="0" borderId="0" xfId="0" applyFill="1"/>
    <xf numFmtId="0" fontId="17" fillId="0" borderId="3" xfId="0" applyFont="1" applyFill="1" applyBorder="1"/>
    <xf numFmtId="164" fontId="7" fillId="0" borderId="0" xfId="0" applyNumberFormat="1" applyFont="1"/>
    <xf numFmtId="164" fontId="1" fillId="0" borderId="0" xfId="0" applyNumberFormat="1" applyFont="1"/>
    <xf numFmtId="164" fontId="7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8" fillId="0" borderId="0" xfId="0" applyNumberFormat="1" applyFont="1" applyBorder="1"/>
    <xf numFmtId="164" fontId="7" fillId="0" borderId="0" xfId="1" applyNumberFormat="1" applyFont="1"/>
    <xf numFmtId="164" fontId="17" fillId="0" borderId="10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 horizontal="right"/>
    </xf>
    <xf numFmtId="0" fontId="17" fillId="0" borderId="0" xfId="0" applyFont="1" applyFill="1" applyBorder="1"/>
    <xf numFmtId="164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9" fontId="17" fillId="0" borderId="11" xfId="1" applyFont="1" applyFill="1" applyBorder="1"/>
    <xf numFmtId="0" fontId="17" fillId="0" borderId="0" xfId="0" applyFont="1" applyFill="1"/>
    <xf numFmtId="0" fontId="17" fillId="0" borderId="0" xfId="0" applyFont="1" applyBorder="1"/>
    <xf numFmtId="10" fontId="17" fillId="0" borderId="0" xfId="0" applyNumberFormat="1" applyFont="1" applyBorder="1"/>
    <xf numFmtId="9" fontId="17" fillId="0" borderId="11" xfId="1" applyFont="1" applyBorder="1"/>
    <xf numFmtId="10" fontId="17" fillId="0" borderId="11" xfId="1" applyNumberFormat="1" applyFont="1" applyFill="1" applyBorder="1"/>
    <xf numFmtId="9" fontId="9" fillId="0" borderId="0" xfId="0" applyNumberFormat="1" applyFont="1" applyAlignment="1">
      <alignment horizontal="right"/>
    </xf>
    <xf numFmtId="164" fontId="1" fillId="0" borderId="0" xfId="1" applyNumberFormat="1" applyFont="1"/>
    <xf numFmtId="164" fontId="8" fillId="0" borderId="0" xfId="0" applyNumberFormat="1" applyFont="1" applyBorder="1" applyAlignment="1">
      <alignment horizontal="right"/>
    </xf>
    <xf numFmtId="164" fontId="17" fillId="0" borderId="8" xfId="0" applyNumberFormat="1" applyFont="1" applyBorder="1" applyAlignment="1">
      <alignment horizontal="right"/>
    </xf>
    <xf numFmtId="3" fontId="0" fillId="0" borderId="0" xfId="0" applyNumberFormat="1"/>
    <xf numFmtId="164" fontId="17" fillId="0" borderId="0" xfId="0" applyNumberFormat="1" applyFont="1" applyAlignment="1">
      <alignment horizontal="center"/>
    </xf>
    <xf numFmtId="3" fontId="7" fillId="0" borderId="0" xfId="0" applyNumberFormat="1" applyFont="1" applyBorder="1"/>
    <xf numFmtId="164" fontId="7" fillId="0" borderId="0" xfId="0" applyNumberFormat="1" applyFont="1" applyBorder="1"/>
    <xf numFmtId="3" fontId="7" fillId="0" borderId="0" xfId="0" applyNumberFormat="1" applyFont="1" applyFill="1" applyBorder="1"/>
    <xf numFmtId="164" fontId="7" fillId="0" borderId="0" xfId="0" applyNumberFormat="1" applyFont="1" applyFill="1" applyBorder="1"/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5" fillId="0" borderId="0" xfId="0" applyFont="1"/>
    <xf numFmtId="0" fontId="25" fillId="0" borderId="0" xfId="0" quotePrefix="1" applyFont="1"/>
    <xf numFmtId="9" fontId="17" fillId="0" borderId="0" xfId="1" applyFont="1" applyBorder="1"/>
    <xf numFmtId="164" fontId="17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/>
    <xf numFmtId="0" fontId="17" fillId="0" borderId="6" xfId="0" applyFont="1" applyBorder="1"/>
    <xf numFmtId="10" fontId="17" fillId="0" borderId="6" xfId="0" applyNumberFormat="1" applyFont="1" applyBorder="1"/>
    <xf numFmtId="9" fontId="17" fillId="0" borderId="6" xfId="1" applyFont="1" applyBorder="1"/>
    <xf numFmtId="0" fontId="26" fillId="0" borderId="0" xfId="0" applyFont="1" applyFill="1" applyBorder="1"/>
    <xf numFmtId="0" fontId="0" fillId="0" borderId="0" xfId="0" applyFont="1"/>
    <xf numFmtId="3" fontId="0" fillId="0" borderId="0" xfId="0" applyNumberFormat="1" applyFont="1"/>
    <xf numFmtId="10" fontId="17" fillId="0" borderId="11" xfId="1" applyNumberFormat="1" applyFont="1" applyFill="1" applyBorder="1" applyAlignment="1">
      <alignment horizontal="right"/>
    </xf>
    <xf numFmtId="0" fontId="0" fillId="0" borderId="0" xfId="0" applyFill="1" applyBorder="1"/>
    <xf numFmtId="0" fontId="18" fillId="0" borderId="0" xfId="0" applyFont="1"/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 applyAlignment="1"/>
    <xf numFmtId="10" fontId="17" fillId="0" borderId="11" xfId="0" applyNumberFormat="1" applyFont="1" applyFill="1" applyBorder="1"/>
    <xf numFmtId="10" fontId="17" fillId="0" borderId="11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10" fontId="17" fillId="0" borderId="11" xfId="0" applyNumberFormat="1" applyFont="1" applyBorder="1"/>
    <xf numFmtId="3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right"/>
    </xf>
    <xf numFmtId="0" fontId="29" fillId="0" borderId="0" xfId="0" applyFont="1"/>
    <xf numFmtId="3" fontId="17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/>
    <xf numFmtId="0" fontId="7" fillId="0" borderId="0" xfId="0" applyFont="1" applyFill="1"/>
    <xf numFmtId="3" fontId="17" fillId="0" borderId="0" xfId="0" applyNumberFormat="1" applyFont="1" applyFill="1" applyAlignment="1">
      <alignment horizontal="center"/>
    </xf>
    <xf numFmtId="164" fontId="29" fillId="0" borderId="0" xfId="1" applyNumberFormat="1" applyFont="1"/>
    <xf numFmtId="0" fontId="21" fillId="2" borderId="2" xfId="0" applyFont="1" applyFill="1" applyBorder="1"/>
    <xf numFmtId="0" fontId="11" fillId="2" borderId="2" xfId="0" applyFont="1" applyFill="1" applyBorder="1" applyAlignment="1">
      <alignment horizontal="right"/>
    </xf>
    <xf numFmtId="9" fontId="16" fillId="2" borderId="10" xfId="0" applyNumberFormat="1" applyFont="1" applyFill="1" applyBorder="1" applyAlignment="1">
      <alignment horizontal="right"/>
    </xf>
    <xf numFmtId="0" fontId="16" fillId="3" borderId="10" xfId="0" applyFont="1" applyFill="1" applyBorder="1"/>
    <xf numFmtId="0" fontId="17" fillId="3" borderId="7" xfId="0" applyFont="1" applyFill="1" applyBorder="1"/>
    <xf numFmtId="0" fontId="17" fillId="3" borderId="8" xfId="0" applyFont="1" applyFill="1" applyBorder="1"/>
    <xf numFmtId="0" fontId="27" fillId="4" borderId="7" xfId="0" applyFont="1" applyFill="1" applyBorder="1"/>
    <xf numFmtId="0" fontId="27" fillId="5" borderId="7" xfId="0" applyFont="1" applyFill="1" applyBorder="1"/>
    <xf numFmtId="0" fontId="17" fillId="5" borderId="7" xfId="0" applyFont="1" applyFill="1" applyBorder="1"/>
    <xf numFmtId="10" fontId="17" fillId="5" borderId="8" xfId="0" applyNumberFormat="1" applyFont="1" applyFill="1" applyBorder="1"/>
    <xf numFmtId="9" fontId="17" fillId="5" borderId="8" xfId="1" applyFont="1" applyFill="1" applyBorder="1"/>
    <xf numFmtId="0" fontId="17" fillId="0" borderId="11" xfId="0" applyFont="1" applyFill="1" applyBorder="1" applyAlignment="1">
      <alignment horizontal="right"/>
    </xf>
    <xf numFmtId="164" fontId="17" fillId="0" borderId="11" xfId="0" applyNumberFormat="1" applyFont="1" applyFill="1" applyBorder="1" applyAlignment="1">
      <alignment horizontal="right"/>
    </xf>
    <xf numFmtId="10" fontId="27" fillId="4" borderId="8" xfId="0" applyNumberFormat="1" applyFont="1" applyFill="1" applyBorder="1"/>
    <xf numFmtId="0" fontId="17" fillId="4" borderId="8" xfId="0" applyFont="1" applyFill="1" applyBorder="1"/>
    <xf numFmtId="0" fontId="21" fillId="6" borderId="7" xfId="0" applyFont="1" applyFill="1" applyBorder="1"/>
    <xf numFmtId="0" fontId="11" fillId="6" borderId="9" xfId="0" applyFont="1" applyFill="1" applyBorder="1" applyAlignment="1">
      <alignment horizontal="right"/>
    </xf>
    <xf numFmtId="3" fontId="27" fillId="0" borderId="9" xfId="0" applyNumberFormat="1" applyFont="1" applyBorder="1" applyAlignment="1">
      <alignment horizontal="right"/>
    </xf>
    <xf numFmtId="0" fontId="27" fillId="3" borderId="7" xfId="0" applyFont="1" applyFill="1" applyBorder="1"/>
    <xf numFmtId="10" fontId="27" fillId="3" borderId="8" xfId="0" applyNumberFormat="1" applyFont="1" applyFill="1" applyBorder="1"/>
    <xf numFmtId="10" fontId="27" fillId="3" borderId="8" xfId="1" applyNumberFormat="1" applyFont="1" applyFill="1" applyBorder="1"/>
    <xf numFmtId="10" fontId="27" fillId="5" borderId="8" xfId="0" applyNumberFormat="1" applyFont="1" applyFill="1" applyBorder="1"/>
    <xf numFmtId="10" fontId="27" fillId="5" borderId="8" xfId="1" applyNumberFormat="1" applyFont="1" applyFill="1" applyBorder="1"/>
    <xf numFmtId="3" fontId="7" fillId="0" borderId="0" xfId="0" applyNumberFormat="1" applyFont="1" applyFill="1"/>
    <xf numFmtId="164" fontId="7" fillId="0" borderId="0" xfId="0" applyNumberFormat="1" applyFont="1" applyFill="1"/>
    <xf numFmtId="3" fontId="8" fillId="0" borderId="0" xfId="0" applyNumberFormat="1" applyFont="1" applyFill="1" applyBorder="1"/>
    <xf numFmtId="164" fontId="8" fillId="0" borderId="0" xfId="0" applyNumberFormat="1" applyFont="1" applyFill="1" applyBorder="1"/>
    <xf numFmtId="0" fontId="3" fillId="0" borderId="0" xfId="0" applyFont="1" applyFill="1"/>
    <xf numFmtId="3" fontId="1" fillId="0" borderId="0" xfId="0" applyNumberFormat="1" applyFont="1" applyFill="1"/>
    <xf numFmtId="164" fontId="1" fillId="0" borderId="0" xfId="1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3" fontId="15" fillId="0" borderId="0" xfId="0" applyNumberFormat="1" applyFont="1" applyFill="1"/>
    <xf numFmtId="164" fontId="15" fillId="0" borderId="0" xfId="0" applyNumberFormat="1" applyFont="1" applyFill="1"/>
    <xf numFmtId="164" fontId="1" fillId="0" borderId="0" xfId="0" applyNumberFormat="1" applyFont="1" applyFill="1"/>
    <xf numFmtId="3" fontId="8" fillId="0" borderId="0" xfId="0" applyNumberFormat="1" applyFont="1" applyFill="1"/>
    <xf numFmtId="164" fontId="8" fillId="0" borderId="0" xfId="0" applyNumberFormat="1" applyFont="1" applyFill="1"/>
    <xf numFmtId="0" fontId="30" fillId="0" borderId="0" xfId="0" applyFont="1" applyAlignment="1">
      <alignment horizontal="centerContinuous"/>
    </xf>
    <xf numFmtId="0" fontId="30" fillId="0" borderId="0" xfId="0" applyFont="1"/>
    <xf numFmtId="0" fontId="0" fillId="0" borderId="0" xfId="0" applyFill="1" applyAlignment="1">
      <alignment horizontal="centerContinuous"/>
    </xf>
    <xf numFmtId="0" fontId="7" fillId="0" borderId="0" xfId="0" applyFont="1" applyAlignment="1">
      <alignment wrapText="1"/>
    </xf>
    <xf numFmtId="3" fontId="0" fillId="0" borderId="0" xfId="0" applyNumberFormat="1" applyFont="1" applyFill="1"/>
    <xf numFmtId="3" fontId="11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9" fontId="11" fillId="6" borderId="8" xfId="0" applyNumberFormat="1" applyFont="1" applyFill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164" fontId="11" fillId="0" borderId="12" xfId="1" applyNumberFormat="1" applyFont="1" applyBorder="1" applyAlignment="1">
      <alignment horizontal="right"/>
    </xf>
    <xf numFmtId="164" fontId="11" fillId="0" borderId="12" xfId="0" applyNumberFormat="1" applyFont="1" applyBorder="1" applyAlignment="1"/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r>
              <a:rPr lang="en-US"/>
              <a:t>Graduate School Historical Fall Semester Enrollment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3531504"/>
        <c:axId val="198622592"/>
        <c:axId val="0"/>
      </c:bar3DChart>
      <c:catAx>
        <c:axId val="335315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198622592"/>
        <c:crosses val="autoZero"/>
        <c:auto val="0"/>
        <c:lblAlgn val="ctr"/>
        <c:lblOffset val="100"/>
        <c:tickMarkSkip val="1"/>
        <c:noMultiLvlLbl val="0"/>
      </c:catAx>
      <c:valAx>
        <c:axId val="1986225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3353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Univers (W1)"/>
              <a:ea typeface="Univers (W1)"/>
              <a:cs typeface="Univers (W1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(W1)"/>
              </a:rPr>
              <a:t>Graduate School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(W1)"/>
              </a:rPr>
              <a:t>Historical Fall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Univers (W1)"/>
              </a:rPr>
              <a:t> Semester Enrollment</a:t>
            </a:r>
          </a:p>
        </c:rich>
      </c:tx>
      <c:layout>
        <c:manualLayout>
          <c:xMode val="edge"/>
          <c:yMode val="edge"/>
          <c:x val="0.41330773047308478"/>
          <c:y val="1.00508795623847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200"/>
      <c:rAngAx val="1"/>
    </c:view3D>
    <c:floor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C0C0C0"/>
          </a:solidFill>
          <a:prstDash val="solid"/>
        </a:ln>
      </c:spPr>
    </c:floor>
    <c:sideWall>
      <c:thickness val="0"/>
      <c:spPr>
        <a:ln w="12700">
          <a:solidFill>
            <a:srgbClr val="C0C0C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572220139149271E-2"/>
          <c:y val="0.18109488741091828"/>
          <c:w val="0.89126222858506321"/>
          <c:h val="0.69151627891173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'Page 1'!$B$53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6969074517858824E-3"/>
                  <c:y val="2.14193483049345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33-42AB-A1DF-EB73A7B396C7}"/>
                </c:ext>
              </c:extLst>
            </c:dLbl>
            <c:dLbl>
              <c:idx val="1"/>
              <c:layout>
                <c:manualLayout>
                  <c:x val="2.6188900300505914E-3"/>
                  <c:y val="-1.7677291946223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33-42AB-A1DF-EB73A7B396C7}"/>
                </c:ext>
              </c:extLst>
            </c:dLbl>
            <c:dLbl>
              <c:idx val="2"/>
              <c:layout>
                <c:manualLayout>
                  <c:x val="1.0390657689527585E-3"/>
                  <c:y val="-9.21318918736444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33-42AB-A1DF-EB73A7B396C7}"/>
                </c:ext>
              </c:extLst>
            </c:dLbl>
            <c:dLbl>
              <c:idx val="3"/>
              <c:layout>
                <c:manualLayout>
                  <c:x val="4.5071322606413328E-3"/>
                  <c:y val="-1.40567638048459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33-42AB-A1DF-EB73A7B396C7}"/>
                </c:ext>
              </c:extLst>
            </c:dLbl>
            <c:dLbl>
              <c:idx val="4"/>
              <c:layout>
                <c:manualLayout>
                  <c:x val="9.0990147970633397E-3"/>
                  <c:y val="-4.95868884556636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33-42AB-A1DF-EB73A7B396C7}"/>
                </c:ext>
              </c:extLst>
            </c:dLbl>
            <c:dLbl>
              <c:idx val="5"/>
              <c:layout>
                <c:manualLayout>
                  <c:x val="-3.8647342995169792E-3"/>
                  <c:y val="-3.51047758901519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33-42AB-A1DF-EB73A7B396C7}"/>
                </c:ext>
              </c:extLst>
            </c:dLbl>
            <c:dLbl>
              <c:idx val="6"/>
              <c:layout>
                <c:manualLayout>
                  <c:x val="-3.8641256799421811E-3"/>
                  <c:y val="-3.30995603041585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033-42AB-A1DF-EB73A7B396C7}"/>
                </c:ext>
              </c:extLst>
            </c:dLbl>
            <c:dLbl>
              <c:idx val="7"/>
              <c:layout>
                <c:manualLayout>
                  <c:x val="-5.7971014492753624E-3"/>
                  <c:y val="-1.2279076047969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033-42AB-A1DF-EB73A7B396C7}"/>
                </c:ext>
              </c:extLst>
            </c:dLbl>
            <c:dLbl>
              <c:idx val="8"/>
              <c:layout>
                <c:manualLayout>
                  <c:x val="0"/>
                  <c:y val="-3.92992959218623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033-42AB-A1DF-EB73A7B396C7}"/>
                </c:ext>
              </c:extLst>
            </c:dLbl>
            <c:dLbl>
              <c:idx val="9"/>
              <c:layout>
                <c:manualLayout>
                  <c:x val="-3.7760279965004372E-3"/>
                  <c:y val="2.3853288435408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A9-4FF9-B408-D6E56B7D8C3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ysClr val="windowText" lastClr="000000"/>
                    </a:solidFill>
                    <a:latin typeface="Univers (W1)"/>
                    <a:ea typeface="Univers (W1)"/>
                    <a:cs typeface="Univers (W1)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'Page 1'!$A$54:$A$65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'Page 1'!$B$54:$B$65</c:f>
              <c:numCache>
                <c:formatCode>#,##0</c:formatCode>
                <c:ptCount val="12"/>
                <c:pt idx="0">
                  <c:v>374</c:v>
                </c:pt>
                <c:pt idx="1">
                  <c:v>421</c:v>
                </c:pt>
                <c:pt idx="2">
                  <c:v>431</c:v>
                </c:pt>
                <c:pt idx="3">
                  <c:v>417</c:v>
                </c:pt>
                <c:pt idx="4">
                  <c:v>435</c:v>
                </c:pt>
                <c:pt idx="5">
                  <c:v>384</c:v>
                </c:pt>
                <c:pt idx="6">
                  <c:v>370</c:v>
                </c:pt>
                <c:pt idx="7" formatCode="General">
                  <c:v>334</c:v>
                </c:pt>
                <c:pt idx="8">
                  <c:v>362</c:v>
                </c:pt>
                <c:pt idx="9">
                  <c:v>380</c:v>
                </c:pt>
                <c:pt idx="10">
                  <c:v>467</c:v>
                </c:pt>
                <c:pt idx="11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33-42AB-A1DF-EB73A7B396C7}"/>
            </c:ext>
          </c:extLst>
        </c:ser>
        <c:ser>
          <c:idx val="1"/>
          <c:order val="1"/>
          <c:tx>
            <c:strRef>
              <c:f>'Page 1'!$C$53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408726083152649E-2"/>
                  <c:y val="-1.56882801225410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033-42AB-A1DF-EB73A7B396C7}"/>
                </c:ext>
              </c:extLst>
            </c:dLbl>
            <c:dLbl>
              <c:idx val="1"/>
              <c:layout>
                <c:manualLayout>
                  <c:x val="1.5088287877058846E-2"/>
                  <c:y val="-2.4744157784135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033-42AB-A1DF-EB73A7B396C7}"/>
                </c:ext>
              </c:extLst>
            </c:dLbl>
            <c:dLbl>
              <c:idx val="2"/>
              <c:layout>
                <c:manualLayout>
                  <c:x val="1.3508767925748412E-2"/>
                  <c:y val="-3.68500561224059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033-42AB-A1DF-EB73A7B396C7}"/>
                </c:ext>
              </c:extLst>
            </c:dLbl>
            <c:dLbl>
              <c:idx val="3"/>
              <c:layout>
                <c:manualLayout>
                  <c:x val="1.7354178553767665E-2"/>
                  <c:y val="-9.35902304816399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033-42AB-A1DF-EB73A7B396C7}"/>
                </c:ext>
              </c:extLst>
            </c:dLbl>
            <c:dLbl>
              <c:idx val="4"/>
              <c:layout>
                <c:manualLayout>
                  <c:x val="1.9261440146068627E-2"/>
                  <c:y val="-1.26082149699133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33-42AB-A1DF-EB73A7B396C7}"/>
                </c:ext>
              </c:extLst>
            </c:dLbl>
            <c:dLbl>
              <c:idx val="5"/>
              <c:layout>
                <c:manualLayout>
                  <c:x val="1.9323671497584541E-3"/>
                  <c:y val="-7.99183060316821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33-42AB-A1DF-EB73A7B396C7}"/>
                </c:ext>
              </c:extLst>
            </c:dLbl>
            <c:dLbl>
              <c:idx val="6"/>
              <c:layout>
                <c:manualLayout>
                  <c:x val="9.6601620449617009E-3"/>
                  <c:y val="-7.71940484931348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33-42AB-A1DF-EB73A7B396C7}"/>
                </c:ext>
              </c:extLst>
            </c:dLbl>
            <c:dLbl>
              <c:idx val="7"/>
              <c:layout>
                <c:manualLayout>
                  <c:x val="5.7803644109703676E-3"/>
                  <c:y val="6.103417137166536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Univers (W1)"/>
                      <a:ea typeface="Univers (W1)"/>
                      <a:cs typeface="Univers (W1)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33-42AB-A1DF-EB73A7B396C7}"/>
                </c:ext>
              </c:extLst>
            </c:dLbl>
            <c:dLbl>
              <c:idx val="8"/>
              <c:layout>
                <c:manualLayout>
                  <c:x val="5.7971014492753624E-3"/>
                  <c:y val="-4.2872454448017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033-42AB-A1DF-EB73A7B396C7}"/>
                </c:ext>
              </c:extLst>
            </c:dLbl>
            <c:dLbl>
              <c:idx val="9"/>
              <c:layout>
                <c:manualLayout>
                  <c:x val="3.7760279965004372E-3"/>
                  <c:y val="-1.4071954832012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A9-4FF9-B408-D6E56B7D8C3F}"/>
                </c:ext>
              </c:extLst>
            </c:dLbl>
            <c:dLbl>
              <c:idx val="10"/>
              <c:layout>
                <c:manualLayout>
                  <c:x val="1.7391304347825945E-2"/>
                  <c:y val="-1.2861736334405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AC-4709-A1D3-35B3A5888CC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ysClr val="windowText" lastClr="000000"/>
                    </a:solidFill>
                    <a:latin typeface="Univers (W1)"/>
                    <a:ea typeface="Univers (W1)"/>
                    <a:cs typeface="Univers (W1)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'Page 1'!$A$54:$A$65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'Page 1'!$C$54:$C$65</c:f>
              <c:numCache>
                <c:formatCode>#,##0</c:formatCode>
                <c:ptCount val="12"/>
                <c:pt idx="0">
                  <c:v>134</c:v>
                </c:pt>
                <c:pt idx="1">
                  <c:v>184</c:v>
                </c:pt>
                <c:pt idx="2">
                  <c:v>203</c:v>
                </c:pt>
                <c:pt idx="3">
                  <c:v>282</c:v>
                </c:pt>
                <c:pt idx="4">
                  <c:v>325</c:v>
                </c:pt>
                <c:pt idx="5">
                  <c:v>413</c:v>
                </c:pt>
                <c:pt idx="6">
                  <c:v>431</c:v>
                </c:pt>
                <c:pt idx="7" formatCode="General">
                  <c:v>490</c:v>
                </c:pt>
                <c:pt idx="8">
                  <c:v>484</c:v>
                </c:pt>
                <c:pt idx="9">
                  <c:v>518</c:v>
                </c:pt>
                <c:pt idx="10">
                  <c:v>447</c:v>
                </c:pt>
                <c:pt idx="11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033-42AB-A1DF-EB73A7B39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66396352"/>
        <c:axId val="272378096"/>
        <c:axId val="0"/>
      </c:bar3DChart>
      <c:catAx>
        <c:axId val="2663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7237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237809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66396352"/>
        <c:crosses val="autoZero"/>
        <c:crossBetween val="between"/>
        <c:majorUnit val="1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893963254593181"/>
          <c:y val="0.88159978394983585"/>
          <c:w val="0.30473186503860933"/>
          <c:h val="0.1178290334286992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r>
              <a:rPr lang="en-US"/>
              <a:t>Graduate School Historical Fall Semester Enrollment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0"/>
          <c:w val="0"/>
          <c:h val="0"/>
        </c:manualLayout>
      </c:layout>
      <c:bar3D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73610960"/>
        <c:axId val="273614320"/>
        <c:axId val="0"/>
      </c:bar3DChart>
      <c:catAx>
        <c:axId val="27361096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73614320"/>
        <c:crosses val="autoZero"/>
        <c:auto val="0"/>
        <c:lblAlgn val="ctr"/>
        <c:lblOffset val="100"/>
        <c:tickMarkSkip val="1"/>
        <c:noMultiLvlLbl val="0"/>
      </c:catAx>
      <c:valAx>
        <c:axId val="2736143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7361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Univers (W1)"/>
              <a:ea typeface="Univers (W1)"/>
              <a:cs typeface="Univers (W1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C4-464C-BAEC-AA25062B2FD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Univers (W1)"/>
                    <a:ea typeface="Univers (W1)"/>
                    <a:cs typeface="Univers (W1)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2C4-464C-BAEC-AA25062B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6184640"/>
        <c:axId val="201952624"/>
        <c:axId val="0"/>
      </c:bar3DChart>
      <c:catAx>
        <c:axId val="13618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20195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95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nivers (W1)"/>
                <a:ea typeface="Univers (W1)"/>
                <a:cs typeface="Univers (W1)"/>
              </a:defRPr>
            </a:pPr>
            <a:endParaRPr lang="en-US"/>
          </a:p>
        </c:txPr>
        <c:crossAx val="136184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35" b="0" i="0" u="none" strike="noStrike" baseline="0">
              <a:solidFill>
                <a:srgbClr val="000000"/>
              </a:solidFill>
              <a:latin typeface="Univers (W1)"/>
              <a:ea typeface="Univers (W1)"/>
              <a:cs typeface="Univers (W1)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Univers (W1)"/>
          <a:ea typeface="Univers (W1)"/>
          <a:cs typeface="Univers (W1)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16"/>
      <c:rotY val="20"/>
      <c:depthPercent val="2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0874772940378"/>
          <c:y val="5.3561509145722108E-2"/>
          <c:w val="0.83383935752425564"/>
          <c:h val="0.7565052979488674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'Page 2'!$J$17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822772826344084E-2"/>
                  <c:y val="-2.07900018689614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5-43C1-AEC4-4345FB5BA5BB}"/>
                </c:ext>
              </c:extLst>
            </c:dLbl>
            <c:dLbl>
              <c:idx val="1"/>
              <c:layout>
                <c:manualLayout>
                  <c:x val="4.1761579347000762E-2"/>
                  <c:y val="-5.17104216388225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5-43C1-AEC4-4345FB5BA5BB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2'!$I$18:$I$19</c:f>
              <c:strCache>
                <c:ptCount val="2"/>
                <c:pt idx="0">
                  <c:v>Engineering</c:v>
                </c:pt>
                <c:pt idx="1">
                  <c:v>Science</c:v>
                </c:pt>
              </c:strCache>
            </c:strRef>
          </c:cat>
          <c:val>
            <c:numRef>
              <c:f>'Page 2'!$J$18:$J$19</c:f>
              <c:numCache>
                <c:formatCode>#,##0</c:formatCode>
                <c:ptCount val="2"/>
                <c:pt idx="0">
                  <c:v>424</c:v>
                </c:pt>
                <c:pt idx="1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55-43C1-AEC4-4345FB5BA5BB}"/>
            </c:ext>
          </c:extLst>
        </c:ser>
        <c:ser>
          <c:idx val="1"/>
          <c:order val="1"/>
          <c:tx>
            <c:strRef>
              <c:f>'Page 2'!$K$17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9955-43C1-AEC4-4345FB5BA5B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955-43C1-AEC4-4345FB5BA5BB}"/>
              </c:ext>
            </c:extLst>
          </c:dPt>
          <c:dLbls>
            <c:dLbl>
              <c:idx val="0"/>
              <c:layout>
                <c:manualLayout>
                  <c:x val="3.3222058548199582E-2"/>
                  <c:y val="-3.30240608468833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5-43C1-AEC4-4345FB5BA5BB}"/>
                </c:ext>
              </c:extLst>
            </c:dLbl>
            <c:dLbl>
              <c:idx val="1"/>
              <c:layout>
                <c:manualLayout>
                  <c:x val="4.5558086560364468E-2"/>
                  <c:y val="-3.97772474144789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5-43C1-AEC4-4345FB5BA5BB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'Page 2'!$I$18:$I$19</c:f>
              <c:strCache>
                <c:ptCount val="2"/>
                <c:pt idx="0">
                  <c:v>Engineering</c:v>
                </c:pt>
                <c:pt idx="1">
                  <c:v>Science</c:v>
                </c:pt>
              </c:strCache>
            </c:strRef>
          </c:cat>
          <c:val>
            <c:numRef>
              <c:f>'Page 2'!$K$18:$K$19</c:f>
              <c:numCache>
                <c:formatCode>#,##0</c:formatCode>
                <c:ptCount val="2"/>
                <c:pt idx="0">
                  <c:v>484</c:v>
                </c:pt>
                <c:pt idx="1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55-43C1-AEC4-4345FB5BA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1792400"/>
        <c:axId val="264045664"/>
        <c:axId val="0"/>
      </c:bar3DChart>
      <c:catAx>
        <c:axId val="20179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404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456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1792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16"/>
      <c:rotY val="20"/>
      <c:depthPercent val="2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0874772940378"/>
          <c:y val="5.3561509145722108E-2"/>
          <c:w val="0.83383935752425564"/>
          <c:h val="0.7565052979488674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'[1]Page 2'!$J$17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822772826344084E-2"/>
                  <c:y val="-2.07900018689614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89-4B7C-8219-A3A091C932C0}"/>
                </c:ext>
              </c:extLst>
            </c:dLbl>
            <c:dLbl>
              <c:idx val="1"/>
              <c:layout>
                <c:manualLayout>
                  <c:x val="4.1761579347000762E-2"/>
                  <c:y val="-5.17104216388225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9-4B7C-8219-A3A091C932C0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'[1]Page 2'!$I$18:$I$19</c:f>
              <c:strCache>
                <c:ptCount val="2"/>
                <c:pt idx="0">
                  <c:v>Engineering</c:v>
                </c:pt>
                <c:pt idx="1">
                  <c:v>Science</c:v>
                </c:pt>
              </c:strCache>
            </c:strRef>
          </c:cat>
          <c:val>
            <c:numRef>
              <c:f>'[1]Page 2'!$J$18:$J$19</c:f>
              <c:numCache>
                <c:formatCode>#,##0</c:formatCode>
                <c:ptCount val="2"/>
                <c:pt idx="0">
                  <c:v>424</c:v>
                </c:pt>
                <c:pt idx="1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89-4B7C-8219-A3A091C932C0}"/>
            </c:ext>
          </c:extLst>
        </c:ser>
        <c:ser>
          <c:idx val="1"/>
          <c:order val="1"/>
          <c:tx>
            <c:strRef>
              <c:f>'[1]Page 2'!$K$17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7389-4B7C-8219-A3A091C932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389-4B7C-8219-A3A091C932C0}"/>
              </c:ext>
            </c:extLst>
          </c:dPt>
          <c:dLbls>
            <c:dLbl>
              <c:idx val="0"/>
              <c:layout>
                <c:manualLayout>
                  <c:x val="3.3222058548199582E-2"/>
                  <c:y val="-3.30240608468833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89-4B7C-8219-A3A091C932C0}"/>
                </c:ext>
              </c:extLst>
            </c:dLbl>
            <c:dLbl>
              <c:idx val="1"/>
              <c:layout>
                <c:manualLayout>
                  <c:x val="4.5558086560364468E-2"/>
                  <c:y val="-3.97772474144789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89-4B7C-8219-A3A091C932C0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'[1]Page 2'!$I$18:$I$19</c:f>
              <c:strCache>
                <c:ptCount val="2"/>
                <c:pt idx="0">
                  <c:v>Engineering</c:v>
                </c:pt>
                <c:pt idx="1">
                  <c:v>Science</c:v>
                </c:pt>
              </c:strCache>
            </c:strRef>
          </c:cat>
          <c:val>
            <c:numRef>
              <c:f>'[1]Page 2'!$K$18:$K$19</c:f>
              <c:numCache>
                <c:formatCode>#,##0</c:formatCode>
                <c:ptCount val="2"/>
                <c:pt idx="0">
                  <c:v>484</c:v>
                </c:pt>
                <c:pt idx="1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89-4B7C-8219-A3A091C93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1792400"/>
        <c:axId val="264045664"/>
        <c:axId val="0"/>
      </c:bar3DChart>
      <c:catAx>
        <c:axId val="20179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404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456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1792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8</xdr:row>
      <xdr:rowOff>12700</xdr:rowOff>
    </xdr:from>
    <xdr:to>
      <xdr:col>4</xdr:col>
      <xdr:colOff>47625</xdr:colOff>
      <xdr:row>9</xdr:row>
      <xdr:rowOff>9525</xdr:rowOff>
    </xdr:to>
    <xdr:sp macro="" textlink="">
      <xdr:nvSpPr>
        <xdr:cNvPr id="1258571" name="Rectangle 5"/>
        <xdr:cNvSpPr>
          <a:spLocks noChangeArrowheads="1"/>
        </xdr:cNvSpPr>
      </xdr:nvSpPr>
      <xdr:spPr bwMode="auto">
        <a:xfrm>
          <a:off x="15875" y="2003425"/>
          <a:ext cx="2603500" cy="234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28575</xdr:colOff>
      <xdr:row>22</xdr:row>
      <xdr:rowOff>130175</xdr:rowOff>
    </xdr:from>
    <xdr:to>
      <xdr:col>4</xdr:col>
      <xdr:colOff>41275</xdr:colOff>
      <xdr:row>24</xdr:row>
      <xdr:rowOff>138</xdr:rowOff>
    </xdr:to>
    <xdr:sp macro="" textlink="">
      <xdr:nvSpPr>
        <xdr:cNvPr id="1258572" name="Rectangle 6"/>
        <xdr:cNvSpPr>
          <a:spLocks noChangeArrowheads="1"/>
        </xdr:cNvSpPr>
      </xdr:nvSpPr>
      <xdr:spPr bwMode="auto">
        <a:xfrm>
          <a:off x="38100" y="4559300"/>
          <a:ext cx="34417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28</xdr:row>
      <xdr:rowOff>130175</xdr:rowOff>
    </xdr:from>
    <xdr:to>
      <xdr:col>4</xdr:col>
      <xdr:colOff>0</xdr:colOff>
      <xdr:row>29</xdr:row>
      <xdr:rowOff>190644</xdr:rowOff>
    </xdr:to>
    <xdr:sp macro="" textlink="">
      <xdr:nvSpPr>
        <xdr:cNvPr id="1258573" name="Rectangle 8"/>
        <xdr:cNvSpPr>
          <a:spLocks noChangeArrowheads="1"/>
        </xdr:cNvSpPr>
      </xdr:nvSpPr>
      <xdr:spPr bwMode="auto">
        <a:xfrm>
          <a:off x="0" y="5588000"/>
          <a:ext cx="3429000" cy="215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5080</xdr:colOff>
      <xdr:row>17</xdr:row>
      <xdr:rowOff>20320</xdr:rowOff>
    </xdr:from>
    <xdr:to>
      <xdr:col>3</xdr:col>
      <xdr:colOff>662940</xdr:colOff>
      <xdr:row>18</xdr:row>
      <xdr:rowOff>0</xdr:rowOff>
    </xdr:to>
    <xdr:sp macro="" textlink="">
      <xdr:nvSpPr>
        <xdr:cNvPr id="1258574" name="Rectangle 9"/>
        <xdr:cNvSpPr>
          <a:spLocks noChangeArrowheads="1"/>
        </xdr:cNvSpPr>
      </xdr:nvSpPr>
      <xdr:spPr bwMode="auto">
        <a:xfrm>
          <a:off x="5080" y="3175000"/>
          <a:ext cx="2600960" cy="17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0</xdr:col>
      <xdr:colOff>66675</xdr:colOff>
      <xdr:row>53</xdr:row>
      <xdr:rowOff>0</xdr:rowOff>
    </xdr:to>
    <xdr:graphicFrame macro="">
      <xdr:nvGraphicFramePr>
        <xdr:cNvPr id="179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41275</xdr:colOff>
      <xdr:row>22</xdr:row>
      <xdr:rowOff>130175</xdr:rowOff>
    </xdr:from>
    <xdr:to>
      <xdr:col>8</xdr:col>
      <xdr:colOff>28575</xdr:colOff>
      <xdr:row>23</xdr:row>
      <xdr:rowOff>190644</xdr:rowOff>
    </xdr:to>
    <xdr:sp macro="" textlink="">
      <xdr:nvSpPr>
        <xdr:cNvPr id="1258576" name="Rectangle 13"/>
        <xdr:cNvSpPr>
          <a:spLocks noChangeArrowheads="1"/>
        </xdr:cNvSpPr>
      </xdr:nvSpPr>
      <xdr:spPr bwMode="auto">
        <a:xfrm>
          <a:off x="4559300" y="4559300"/>
          <a:ext cx="4368800" cy="215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28575</xdr:colOff>
      <xdr:row>28</xdr:row>
      <xdr:rowOff>130175</xdr:rowOff>
    </xdr:from>
    <xdr:to>
      <xdr:col>8</xdr:col>
      <xdr:colOff>15875</xdr:colOff>
      <xdr:row>30</xdr:row>
      <xdr:rowOff>12965</xdr:rowOff>
    </xdr:to>
    <xdr:sp macro="" textlink="">
      <xdr:nvSpPr>
        <xdr:cNvPr id="1258577" name="Rectangle 15"/>
        <xdr:cNvSpPr>
          <a:spLocks noChangeArrowheads="1"/>
        </xdr:cNvSpPr>
      </xdr:nvSpPr>
      <xdr:spPr bwMode="auto">
        <a:xfrm>
          <a:off x="4546600" y="5588000"/>
          <a:ext cx="4368800" cy="241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12700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258578" name="Rectangle 19"/>
        <xdr:cNvSpPr>
          <a:spLocks noChangeArrowheads="1"/>
        </xdr:cNvSpPr>
      </xdr:nvSpPr>
      <xdr:spPr bwMode="auto">
        <a:xfrm>
          <a:off x="4521200" y="2095500"/>
          <a:ext cx="4368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57151</xdr:colOff>
      <xdr:row>35</xdr:row>
      <xdr:rowOff>133350</xdr:rowOff>
    </xdr:from>
    <xdr:to>
      <xdr:col>7</xdr:col>
      <xdr:colOff>682625</xdr:colOff>
      <xdr:row>50</xdr:row>
      <xdr:rowOff>142875</xdr:rowOff>
    </xdr:to>
    <xdr:graphicFrame macro="">
      <xdr:nvGraphicFramePr>
        <xdr:cNvPr id="179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4</xdr:row>
      <xdr:rowOff>107950</xdr:rowOff>
    </xdr:from>
    <xdr:to>
      <xdr:col>6</xdr:col>
      <xdr:colOff>533400</xdr:colOff>
      <xdr:row>5</xdr:row>
      <xdr:rowOff>219075</xdr:rowOff>
    </xdr:to>
    <xdr:sp macro="" textlink="">
      <xdr:nvSpPr>
        <xdr:cNvPr id="1258580" name="Text 3"/>
        <xdr:cNvSpPr txBox="1">
          <a:spLocks noChangeArrowheads="1"/>
        </xdr:cNvSpPr>
      </xdr:nvSpPr>
      <xdr:spPr bwMode="auto">
        <a:xfrm>
          <a:off x="561975" y="1184275"/>
          <a:ext cx="5362575" cy="3111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5400">
          <a:solidFill>
            <a:srgbClr val="0000FF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Univers (W1)"/>
            </a:rPr>
            <a:t>Total 2019-20  Fall Enrollment: 822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chemeClr val="accent3">
                <a:lumMod val="60000"/>
                <a:lumOff val="40000"/>
              </a:schemeClr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Univers (W1)"/>
          </a:endParaRPr>
        </a:p>
      </xdr:txBody>
    </xdr:sp>
    <xdr:clientData/>
  </xdr:twoCellAnchor>
  <xdr:twoCellAnchor>
    <xdr:from>
      <xdr:col>0</xdr:col>
      <xdr:colOff>28575</xdr:colOff>
      <xdr:row>22</xdr:row>
      <xdr:rowOff>130175</xdr:rowOff>
    </xdr:from>
    <xdr:to>
      <xdr:col>4</xdr:col>
      <xdr:colOff>41275</xdr:colOff>
      <xdr:row>24</xdr:row>
      <xdr:rowOff>138</xdr:rowOff>
    </xdr:to>
    <xdr:sp macro="" textlink="">
      <xdr:nvSpPr>
        <xdr:cNvPr id="1258582" name="Rectangle 6"/>
        <xdr:cNvSpPr>
          <a:spLocks noChangeArrowheads="1"/>
        </xdr:cNvSpPr>
      </xdr:nvSpPr>
      <xdr:spPr bwMode="auto">
        <a:xfrm>
          <a:off x="38100" y="4559300"/>
          <a:ext cx="34417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28</xdr:row>
      <xdr:rowOff>130175</xdr:rowOff>
    </xdr:from>
    <xdr:to>
      <xdr:col>4</xdr:col>
      <xdr:colOff>0</xdr:colOff>
      <xdr:row>29</xdr:row>
      <xdr:rowOff>190644</xdr:rowOff>
    </xdr:to>
    <xdr:sp macro="" textlink="">
      <xdr:nvSpPr>
        <xdr:cNvPr id="1258583" name="Rectangle 8"/>
        <xdr:cNvSpPr>
          <a:spLocks noChangeArrowheads="1"/>
        </xdr:cNvSpPr>
      </xdr:nvSpPr>
      <xdr:spPr bwMode="auto">
        <a:xfrm>
          <a:off x="0" y="5588000"/>
          <a:ext cx="3429000" cy="215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0</xdr:col>
      <xdr:colOff>66675</xdr:colOff>
      <xdr:row>53</xdr:row>
      <xdr:rowOff>0</xdr:rowOff>
    </xdr:to>
    <xdr:graphicFrame macro="">
      <xdr:nvGraphicFramePr>
        <xdr:cNvPr id="18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41275</xdr:colOff>
      <xdr:row>22</xdr:row>
      <xdr:rowOff>130175</xdr:rowOff>
    </xdr:from>
    <xdr:to>
      <xdr:col>8</xdr:col>
      <xdr:colOff>28575</xdr:colOff>
      <xdr:row>23</xdr:row>
      <xdr:rowOff>190644</xdr:rowOff>
    </xdr:to>
    <xdr:sp macro="" textlink="">
      <xdr:nvSpPr>
        <xdr:cNvPr id="1258586" name="Rectangle 13"/>
        <xdr:cNvSpPr>
          <a:spLocks noChangeArrowheads="1"/>
        </xdr:cNvSpPr>
      </xdr:nvSpPr>
      <xdr:spPr bwMode="auto">
        <a:xfrm>
          <a:off x="4559300" y="4559300"/>
          <a:ext cx="4368800" cy="215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28575</xdr:colOff>
      <xdr:row>28</xdr:row>
      <xdr:rowOff>130175</xdr:rowOff>
    </xdr:from>
    <xdr:to>
      <xdr:col>8</xdr:col>
      <xdr:colOff>15875</xdr:colOff>
      <xdr:row>30</xdr:row>
      <xdr:rowOff>12965</xdr:rowOff>
    </xdr:to>
    <xdr:sp macro="" textlink="">
      <xdr:nvSpPr>
        <xdr:cNvPr id="1258587" name="Rectangle 15"/>
        <xdr:cNvSpPr>
          <a:spLocks noChangeArrowheads="1"/>
        </xdr:cNvSpPr>
      </xdr:nvSpPr>
      <xdr:spPr bwMode="auto">
        <a:xfrm>
          <a:off x="4546600" y="5588000"/>
          <a:ext cx="4368800" cy="241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12700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258588" name="Rectangle 19"/>
        <xdr:cNvSpPr>
          <a:spLocks noChangeArrowheads="1"/>
        </xdr:cNvSpPr>
      </xdr:nvSpPr>
      <xdr:spPr bwMode="auto">
        <a:xfrm>
          <a:off x="4521200" y="2095500"/>
          <a:ext cx="4368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85108" name="Rectangle 1"/>
        <xdr:cNvSpPr>
          <a:spLocks noChangeArrowheads="1"/>
        </xdr:cNvSpPr>
      </xdr:nvSpPr>
      <xdr:spPr bwMode="auto">
        <a:xfrm>
          <a:off x="635000" y="0"/>
          <a:ext cx="737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742950</xdr:colOff>
      <xdr:row>0</xdr:row>
      <xdr:rowOff>0</xdr:rowOff>
    </xdr:to>
    <xdr:graphicFrame macro="">
      <xdr:nvGraphicFramePr>
        <xdr:cNvPr id="22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66675</xdr:rowOff>
    </xdr:from>
    <xdr:to>
      <xdr:col>8</xdr:col>
      <xdr:colOff>0</xdr:colOff>
      <xdr:row>19</xdr:row>
      <xdr:rowOff>76200</xdr:rowOff>
    </xdr:to>
    <xdr:graphicFrame macro="">
      <xdr:nvGraphicFramePr>
        <xdr:cNvPr id="225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365760</xdr:colOff>
      <xdr:row>29</xdr:row>
      <xdr:rowOff>139700</xdr:rowOff>
    </xdr:from>
    <xdr:to>
      <xdr:col>7</xdr:col>
      <xdr:colOff>77445</xdr:colOff>
      <xdr:row>31</xdr:row>
      <xdr:rowOff>12700</xdr:rowOff>
    </xdr:to>
    <xdr:sp macro="" textlink="">
      <xdr:nvSpPr>
        <xdr:cNvPr id="885111" name="Rectangle 18"/>
        <xdr:cNvSpPr>
          <a:spLocks noChangeArrowheads="1"/>
        </xdr:cNvSpPr>
      </xdr:nvSpPr>
      <xdr:spPr bwMode="auto">
        <a:xfrm>
          <a:off x="365760" y="4845050"/>
          <a:ext cx="6426810" cy="263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19</xdr:row>
      <xdr:rowOff>171451</xdr:rowOff>
    </xdr:from>
    <xdr:to>
      <xdr:col>8</xdr:col>
      <xdr:colOff>0</xdr:colOff>
      <xdr:row>21</xdr:row>
      <xdr:rowOff>92076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0" y="3238501"/>
          <a:ext cx="6372225" cy="387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8</xdr:col>
      <xdr:colOff>0</xdr:colOff>
      <xdr:row>19</xdr:row>
      <xdr:rowOff>76200</xdr:rowOff>
    </xdr:to>
    <xdr:graphicFrame macro="">
      <xdr:nvGraphicFramePr>
        <xdr:cNvPr id="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365760</xdr:colOff>
      <xdr:row>29</xdr:row>
      <xdr:rowOff>116840</xdr:rowOff>
    </xdr:from>
    <xdr:to>
      <xdr:col>7</xdr:col>
      <xdr:colOff>77445</xdr:colOff>
      <xdr:row>30</xdr:row>
      <xdr:rowOff>218440</xdr:rowOff>
    </xdr:to>
    <xdr:sp macro="" textlink="">
      <xdr:nvSpPr>
        <xdr:cNvPr id="8" name="Rectangle 18"/>
        <xdr:cNvSpPr>
          <a:spLocks noChangeArrowheads="1"/>
        </xdr:cNvSpPr>
      </xdr:nvSpPr>
      <xdr:spPr bwMode="auto">
        <a:xfrm>
          <a:off x="365760" y="4978400"/>
          <a:ext cx="6615405" cy="2616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19</xdr:row>
      <xdr:rowOff>171451</xdr:rowOff>
    </xdr:from>
    <xdr:to>
      <xdr:col>8</xdr:col>
      <xdr:colOff>0</xdr:colOff>
      <xdr:row>21</xdr:row>
      <xdr:rowOff>92076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0" y="3341371"/>
          <a:ext cx="7277100" cy="377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1</xdr:row>
      <xdr:rowOff>0</xdr:rowOff>
    </xdr:from>
    <xdr:to>
      <xdr:col>5</xdr:col>
      <xdr:colOff>130108</xdr:colOff>
      <xdr:row>1</xdr:row>
      <xdr:rowOff>279400</xdr:rowOff>
    </xdr:to>
    <xdr:sp macro="" textlink="">
      <xdr:nvSpPr>
        <xdr:cNvPr id="49429" name="Rectangle 1"/>
        <xdr:cNvSpPr>
          <a:spLocks noChangeArrowheads="1"/>
        </xdr:cNvSpPr>
      </xdr:nvSpPr>
      <xdr:spPr bwMode="auto">
        <a:xfrm>
          <a:off x="1028700" y="50800"/>
          <a:ext cx="7175500" cy="2794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2020-21%20Fall%20Purdue%20Enrollment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By Dept"/>
    </sheetNames>
    <sheetDataSet>
      <sheetData sheetId="0">
        <row r="34">
          <cell r="G34">
            <v>458</v>
          </cell>
        </row>
      </sheetData>
      <sheetData sheetId="1">
        <row r="17">
          <cell r="J17">
            <v>2019</v>
          </cell>
          <cell r="K17">
            <v>2018</v>
          </cell>
        </row>
        <row r="18">
          <cell r="I18" t="str">
            <v>Engineering</v>
          </cell>
          <cell r="J18">
            <v>424</v>
          </cell>
          <cell r="K18">
            <v>484</v>
          </cell>
        </row>
        <row r="19">
          <cell r="I19" t="str">
            <v>Science</v>
          </cell>
          <cell r="J19">
            <v>398</v>
          </cell>
          <cell r="K19">
            <v>430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4"/>
  <sheetViews>
    <sheetView tabSelected="1" topLeftCell="A55" zoomScaleNormal="100" workbookViewId="0">
      <selection activeCell="F56" sqref="F56"/>
    </sheetView>
  </sheetViews>
  <sheetFormatPr defaultColWidth="8.6640625" defaultRowHeight="13.2"/>
  <cols>
    <col min="2" max="2" width="10.109375" customWidth="1"/>
    <col min="3" max="3" width="9.5546875" customWidth="1"/>
    <col min="4" max="4" width="10.109375" customWidth="1"/>
    <col min="5" max="5" width="12.109375" customWidth="1"/>
    <col min="6" max="6" width="30.109375" bestFit="1" customWidth="1"/>
    <col min="8" max="8" width="10.44140625" customWidth="1"/>
    <col min="9" max="9" width="3.6640625" customWidth="1"/>
  </cols>
  <sheetData>
    <row r="1" spans="1:11" s="155" customFormat="1" ht="19.5" customHeight="1">
      <c r="A1" s="154" t="s">
        <v>9</v>
      </c>
      <c r="B1" s="154"/>
      <c r="C1" s="154"/>
      <c r="D1" s="154"/>
      <c r="E1" s="154"/>
      <c r="F1" s="154"/>
      <c r="G1" s="154"/>
      <c r="H1" s="154"/>
    </row>
    <row r="2" spans="1:11" s="155" customFormat="1" ht="19.5" customHeight="1">
      <c r="A2" s="154" t="s">
        <v>49</v>
      </c>
      <c r="B2" s="154"/>
      <c r="C2" s="154"/>
      <c r="D2" s="154"/>
      <c r="E2" s="154"/>
      <c r="F2" s="154"/>
      <c r="G2" s="154"/>
      <c r="H2" s="154"/>
    </row>
    <row r="3" spans="1:11" s="155" customFormat="1" ht="19.5" customHeight="1">
      <c r="A3" s="154" t="s">
        <v>83</v>
      </c>
      <c r="B3" s="154"/>
      <c r="C3" s="154"/>
      <c r="D3" s="154"/>
      <c r="E3" s="154"/>
      <c r="F3" s="154"/>
      <c r="G3" s="154"/>
      <c r="H3" s="154"/>
    </row>
    <row r="4" spans="1:11" s="19" customFormat="1" ht="13.8" thickBot="1">
      <c r="A4" s="156" t="s">
        <v>84</v>
      </c>
      <c r="B4" s="1"/>
      <c r="C4" s="1"/>
      <c r="D4" s="1"/>
      <c r="E4" s="1"/>
      <c r="F4" s="1"/>
      <c r="G4" s="1"/>
      <c r="H4" s="2"/>
    </row>
    <row r="5" spans="1:11" s="5" customFormat="1" ht="15.6" thickTop="1">
      <c r="A5" s="3"/>
      <c r="B5" s="3"/>
      <c r="C5" s="3"/>
      <c r="D5" s="3"/>
      <c r="E5" s="3"/>
      <c r="F5" s="3"/>
      <c r="G5" s="3"/>
      <c r="H5" s="3"/>
    </row>
    <row r="6" spans="1:11" s="5" customFormat="1" ht="20.100000000000001" customHeight="1">
      <c r="A6" s="7"/>
      <c r="B6" s="4"/>
      <c r="C6" s="4"/>
      <c r="D6" s="4"/>
      <c r="E6" s="2"/>
      <c r="F6" s="2"/>
    </row>
    <row r="7" spans="1:11" s="5" customFormat="1" ht="3" customHeight="1" thickBot="1">
      <c r="A7" s="6"/>
      <c r="B7" s="6"/>
      <c r="C7" s="6"/>
      <c r="D7" s="6"/>
      <c r="E7" s="6"/>
      <c r="F7" s="6"/>
      <c r="G7" s="6"/>
    </row>
    <row r="8" spans="1:11" s="5" customFormat="1" ht="9.75" customHeight="1" thickTop="1">
      <c r="A8" s="3"/>
      <c r="B8" s="3"/>
      <c r="C8" s="3"/>
      <c r="D8" s="3"/>
      <c r="E8" s="3"/>
      <c r="F8" s="3"/>
      <c r="G8" s="3"/>
      <c r="H8" s="3"/>
    </row>
    <row r="9" spans="1:11" s="20" customFormat="1" ht="18">
      <c r="A9" s="47" t="s">
        <v>10</v>
      </c>
      <c r="B9" s="10"/>
      <c r="C9" s="10"/>
      <c r="D9" s="9"/>
      <c r="E9" s="8"/>
      <c r="F9" s="168" t="s">
        <v>67</v>
      </c>
      <c r="G9" s="169"/>
      <c r="H9" s="169"/>
      <c r="K9" s="8"/>
    </row>
    <row r="10" spans="1:11" s="8" customFormat="1">
      <c r="C10" s="13" t="s">
        <v>11</v>
      </c>
      <c r="D10" s="21" t="s">
        <v>12</v>
      </c>
      <c r="G10" s="14" t="s">
        <v>11</v>
      </c>
      <c r="H10" s="70" t="s">
        <v>35</v>
      </c>
    </row>
    <row r="11" spans="1:11" s="8" customFormat="1">
      <c r="A11" s="8" t="s">
        <v>53</v>
      </c>
      <c r="C11" s="22">
        <v>265</v>
      </c>
      <c r="D11" s="53">
        <f>C11/C14</f>
        <v>0.32238442822384428</v>
      </c>
      <c r="F11" s="8" t="s">
        <v>50</v>
      </c>
      <c r="G11" s="11">
        <v>43</v>
      </c>
      <c r="H11" s="51">
        <f>G11/G34</f>
        <v>9.3886462882096067E-2</v>
      </c>
    </row>
    <row r="12" spans="1:11" s="8" customFormat="1">
      <c r="A12" s="8" t="s">
        <v>14</v>
      </c>
      <c r="C12" s="108">
        <v>539</v>
      </c>
      <c r="D12" s="109">
        <f>C12/C14</f>
        <v>0.65571776155717765</v>
      </c>
      <c r="F12" s="8" t="s">
        <v>46</v>
      </c>
      <c r="G12" s="8">
        <v>2</v>
      </c>
      <c r="H12" s="57">
        <f>G12/G34</f>
        <v>4.3668122270742356E-3</v>
      </c>
    </row>
    <row r="13" spans="1:11" s="8" customFormat="1">
      <c r="A13" s="93" t="s">
        <v>72</v>
      </c>
      <c r="C13" s="110">
        <v>18</v>
      </c>
      <c r="D13" s="115">
        <f>C13/C14</f>
        <v>2.1897810218978103E-2</v>
      </c>
      <c r="F13" s="8" t="s">
        <v>51</v>
      </c>
      <c r="G13" s="11">
        <v>43</v>
      </c>
      <c r="H13" s="51">
        <f>G13/G34</f>
        <v>9.3886462882096067E-2</v>
      </c>
    </row>
    <row r="14" spans="1:11" s="8" customFormat="1">
      <c r="A14" s="12" t="s">
        <v>16</v>
      </c>
      <c r="C14" s="23">
        <f>SUM(C11:C13)</f>
        <v>822</v>
      </c>
      <c r="D14" s="54">
        <v>1</v>
      </c>
      <c r="E14" s="80"/>
      <c r="F14" s="8" t="s">
        <v>43</v>
      </c>
      <c r="G14" s="76">
        <v>29</v>
      </c>
      <c r="H14" s="77">
        <f>G14/G34</f>
        <v>6.3318777292576414E-2</v>
      </c>
    </row>
    <row r="15" spans="1:11" s="8" customFormat="1" ht="15" customHeight="1">
      <c r="A15" s="80" t="s">
        <v>63</v>
      </c>
      <c r="B15" s="80"/>
      <c r="C15" s="81"/>
      <c r="D15" s="82"/>
      <c r="E15" s="80"/>
      <c r="F15" s="8" t="s">
        <v>48</v>
      </c>
      <c r="G15" s="78">
        <v>0</v>
      </c>
      <c r="H15" s="79">
        <f>G15/G34</f>
        <v>0</v>
      </c>
    </row>
    <row r="16" spans="1:11" s="8" customFormat="1" ht="15" customHeight="1">
      <c r="A16" s="80" t="s">
        <v>64</v>
      </c>
      <c r="B16" s="80"/>
      <c r="C16" s="80"/>
      <c r="D16" s="80"/>
      <c r="F16" s="93" t="s">
        <v>75</v>
      </c>
      <c r="G16" s="112">
        <v>1</v>
      </c>
      <c r="H16" s="57">
        <f>G16/G34</f>
        <v>2.1834061135371178E-3</v>
      </c>
    </row>
    <row r="17" spans="1:10" s="8" customFormat="1">
      <c r="F17" s="8" t="s">
        <v>47</v>
      </c>
      <c r="G17" s="112">
        <v>6</v>
      </c>
      <c r="H17" s="57">
        <f>G17/G34</f>
        <v>1.3100436681222707E-2</v>
      </c>
    </row>
    <row r="18" spans="1:10" s="8" customFormat="1" ht="15.6">
      <c r="A18" s="47" t="s">
        <v>23</v>
      </c>
      <c r="B18" s="9"/>
      <c r="C18" s="9"/>
      <c r="D18" s="9"/>
      <c r="F18" s="93" t="s">
        <v>81</v>
      </c>
      <c r="G18" s="56">
        <v>3</v>
      </c>
      <c r="H18" s="61">
        <f>G18/G34</f>
        <v>6.5502183406113534E-3</v>
      </c>
    </row>
    <row r="19" spans="1:10" s="8" customFormat="1">
      <c r="A19"/>
      <c r="B19" s="9"/>
      <c r="C19" s="14" t="s">
        <v>11</v>
      </c>
      <c r="D19" s="21" t="s">
        <v>12</v>
      </c>
      <c r="F19" s="12" t="s">
        <v>32</v>
      </c>
      <c r="G19" s="15">
        <f>SUM(G11:G18)</f>
        <v>127</v>
      </c>
      <c r="H19" s="52">
        <f>SUM(H11:H18)</f>
        <v>0.27729257641921395</v>
      </c>
      <c r="J19" s="157"/>
    </row>
    <row r="20" spans="1:10" s="8" customFormat="1">
      <c r="A20" s="8" t="s">
        <v>26</v>
      </c>
      <c r="C20" s="11">
        <v>533</v>
      </c>
      <c r="D20" s="51">
        <f>C20/C22</f>
        <v>0.64841849148418496</v>
      </c>
      <c r="F20" s="84" t="s">
        <v>68</v>
      </c>
    </row>
    <row r="21" spans="1:10" s="8" customFormat="1">
      <c r="A21" s="8" t="s">
        <v>27</v>
      </c>
      <c r="C21" s="56">
        <v>289</v>
      </c>
      <c r="D21" s="61">
        <f>C21/C22</f>
        <v>0.3515815085158151</v>
      </c>
      <c r="F21" s="80"/>
      <c r="G21" s="80"/>
      <c r="H21" s="80"/>
    </row>
    <row r="22" spans="1:10" s="8" customFormat="1">
      <c r="A22" s="12" t="s">
        <v>32</v>
      </c>
      <c r="B22"/>
      <c r="C22" s="15">
        <f>SUM(C20:C21)</f>
        <v>822</v>
      </c>
      <c r="D22" s="71">
        <f>SUM(D20:D21)</f>
        <v>1</v>
      </c>
    </row>
    <row r="23" spans="1:10" s="8" customFormat="1"/>
    <row r="24" spans="1:10" s="8" customFormat="1" ht="15.6">
      <c r="A24" s="47" t="s">
        <v>39</v>
      </c>
      <c r="B24" s="9"/>
      <c r="C24" s="24"/>
      <c r="F24" s="47" t="s">
        <v>18</v>
      </c>
      <c r="G24" s="9"/>
    </row>
    <row r="25" spans="1:10" s="8" customFormat="1">
      <c r="A25"/>
      <c r="C25" s="14" t="s">
        <v>11</v>
      </c>
      <c r="D25" s="21" t="s">
        <v>12</v>
      </c>
      <c r="G25" s="14" t="s">
        <v>11</v>
      </c>
      <c r="H25" s="21" t="s">
        <v>12</v>
      </c>
    </row>
    <row r="26" spans="1:10" s="8" customFormat="1">
      <c r="A26" s="8" t="s">
        <v>13</v>
      </c>
      <c r="C26" s="22">
        <v>350</v>
      </c>
      <c r="D26" s="53">
        <f>C26/C28</f>
        <v>0.42579075425790752</v>
      </c>
      <c r="F26" s="113" t="s">
        <v>17</v>
      </c>
      <c r="G26" s="139">
        <v>243</v>
      </c>
      <c r="H26" s="140">
        <f>G26/G28</f>
        <v>0.29562043795620441</v>
      </c>
      <c r="I26" s="113"/>
    </row>
    <row r="27" spans="1:10" s="8" customFormat="1">
      <c r="A27" s="8" t="s">
        <v>15</v>
      </c>
      <c r="C27" s="62">
        <v>472</v>
      </c>
      <c r="D27" s="72">
        <f>C27/C28</f>
        <v>0.57420924574209242</v>
      </c>
      <c r="F27" s="113" t="s">
        <v>19</v>
      </c>
      <c r="G27" s="141">
        <v>579</v>
      </c>
      <c r="H27" s="142">
        <f>G27/G28</f>
        <v>0.70437956204379559</v>
      </c>
      <c r="I27" s="113"/>
    </row>
    <row r="28" spans="1:10" s="8" customFormat="1">
      <c r="A28" s="12" t="s">
        <v>32</v>
      </c>
      <c r="C28" s="55">
        <f>SUM(C26:C27)</f>
        <v>822</v>
      </c>
      <c r="D28" s="54">
        <f>SUM(D26:D27)</f>
        <v>1</v>
      </c>
      <c r="F28" s="143" t="s">
        <v>32</v>
      </c>
      <c r="G28" s="144">
        <f>SUM(G26:G27)</f>
        <v>822</v>
      </c>
      <c r="H28" s="145">
        <f>SUM(H26:H27)</f>
        <v>1</v>
      </c>
      <c r="I28" s="113"/>
    </row>
    <row r="29" spans="1:10" s="8" customFormat="1"/>
    <row r="30" spans="1:10" s="8" customFormat="1" ht="15.75" customHeight="1">
      <c r="A30" s="47" t="s">
        <v>41</v>
      </c>
      <c r="B30" s="1"/>
      <c r="C30" s="9"/>
      <c r="F30" s="47" t="s">
        <v>42</v>
      </c>
      <c r="G30" s="1"/>
      <c r="H30" s="9"/>
    </row>
    <row r="31" spans="1:10" s="8" customFormat="1">
      <c r="A31"/>
      <c r="C31" s="14" t="s">
        <v>11</v>
      </c>
      <c r="D31" s="21" t="s">
        <v>12</v>
      </c>
      <c r="F31"/>
      <c r="G31" s="14" t="s">
        <v>11</v>
      </c>
      <c r="H31" s="21" t="s">
        <v>12</v>
      </c>
    </row>
    <row r="32" spans="1:10" s="8" customFormat="1" ht="15" customHeight="1">
      <c r="A32" s="113" t="s">
        <v>17</v>
      </c>
      <c r="B32" s="113"/>
      <c r="C32" s="139">
        <v>90</v>
      </c>
      <c r="D32" s="140">
        <f>C32/C34</f>
        <v>0.24725274725274726</v>
      </c>
      <c r="F32" s="146" t="s">
        <v>17</v>
      </c>
      <c r="G32" s="147">
        <v>153</v>
      </c>
      <c r="H32" s="148">
        <f>G32/G34</f>
        <v>0.33406113537117904</v>
      </c>
    </row>
    <row r="33" spans="1:8" s="8" customFormat="1">
      <c r="A33" s="113" t="s">
        <v>19</v>
      </c>
      <c r="B33" s="113"/>
      <c r="C33" s="152">
        <v>274</v>
      </c>
      <c r="D33" s="153">
        <f>C33/C34</f>
        <v>0.75274725274725274</v>
      </c>
      <c r="F33" s="146" t="s">
        <v>19</v>
      </c>
      <c r="G33" s="149">
        <v>305</v>
      </c>
      <c r="H33" s="150">
        <f>G33/G34</f>
        <v>0.66593886462882101</v>
      </c>
    </row>
    <row r="34" spans="1:8" s="8" customFormat="1">
      <c r="A34" s="143" t="s">
        <v>32</v>
      </c>
      <c r="B34" s="113"/>
      <c r="C34" s="144">
        <f>SUM(C32:C33)</f>
        <v>364</v>
      </c>
      <c r="D34" s="151">
        <f>SUM(D32:D33)</f>
        <v>1</v>
      </c>
      <c r="F34" s="143" t="s">
        <v>32</v>
      </c>
      <c r="G34" s="144">
        <f>SUM(G32:G33)</f>
        <v>458</v>
      </c>
      <c r="H34" s="151">
        <f>SUM(H32:H33)</f>
        <v>1</v>
      </c>
    </row>
    <row r="35" spans="1:8" s="8" customFormat="1">
      <c r="A35" s="80" t="s">
        <v>40</v>
      </c>
    </row>
    <row r="36" spans="1:8" s="8" customFormat="1">
      <c r="A36" s="80"/>
    </row>
    <row r="37" spans="1:8" s="8" customFormat="1" ht="43.5" customHeight="1">
      <c r="F37" s="12"/>
      <c r="G37" s="15"/>
      <c r="H37" s="26"/>
    </row>
    <row r="38" spans="1:8" s="8" customFormat="1">
      <c r="F38" s="12"/>
      <c r="G38" s="15"/>
      <c r="H38" s="26"/>
    </row>
    <row r="39" spans="1:8" s="8" customFormat="1">
      <c r="F39" s="12"/>
      <c r="G39" s="15"/>
    </row>
    <row r="40" spans="1:8" s="8" customFormat="1">
      <c r="A40"/>
      <c r="B40"/>
      <c r="C40"/>
      <c r="D40"/>
      <c r="F40" s="12"/>
      <c r="G40" s="15"/>
    </row>
    <row r="46" spans="1:8" ht="10.5" customHeight="1"/>
    <row r="47" spans="1:8">
      <c r="A47" s="8"/>
      <c r="B47" s="11"/>
      <c r="D47" s="8"/>
    </row>
    <row r="48" spans="1:8" s="8" customFormat="1">
      <c r="B48" s="11"/>
      <c r="C48"/>
    </row>
    <row r="49" spans="1:8" s="8" customFormat="1"/>
    <row r="50" spans="1:8" s="8" customFormat="1"/>
    <row r="51" spans="1:8" s="8" customFormat="1">
      <c r="A51" s="17"/>
      <c r="B51" s="18"/>
      <c r="C51" s="16"/>
      <c r="D51" s="16"/>
    </row>
    <row r="52" spans="1:8" s="8" customFormat="1" ht="23.25" customHeight="1">
      <c r="E52" s="16"/>
      <c r="F52" s="29"/>
      <c r="G52" s="27"/>
    </row>
    <row r="53" spans="1:8" s="8" customFormat="1">
      <c r="B53" s="8" t="s">
        <v>37</v>
      </c>
      <c r="C53" s="8" t="s">
        <v>38</v>
      </c>
      <c r="F53"/>
      <c r="G53"/>
    </row>
    <row r="54" spans="1:8" s="8" customFormat="1">
      <c r="A54" s="8">
        <v>2008</v>
      </c>
      <c r="B54" s="11">
        <v>374</v>
      </c>
      <c r="C54" s="74">
        <v>134</v>
      </c>
      <c r="G54" s="11"/>
      <c r="H54" s="25"/>
    </row>
    <row r="55" spans="1:8" s="8" customFormat="1">
      <c r="A55" s="8">
        <v>2009</v>
      </c>
      <c r="B55" s="11">
        <v>421</v>
      </c>
      <c r="C55" s="74">
        <v>184</v>
      </c>
      <c r="G55" s="11"/>
      <c r="H55" s="25"/>
    </row>
    <row r="56" spans="1:8" s="8" customFormat="1">
      <c r="A56" s="8">
        <v>2010</v>
      </c>
      <c r="B56" s="11">
        <v>431</v>
      </c>
      <c r="C56" s="11">
        <v>203</v>
      </c>
      <c r="F56"/>
      <c r="G56"/>
    </row>
    <row r="57" spans="1:8" s="8" customFormat="1">
      <c r="A57" s="8">
        <v>2011</v>
      </c>
      <c r="B57" s="11">
        <v>417</v>
      </c>
      <c r="C57" s="11">
        <v>282</v>
      </c>
    </row>
    <row r="58" spans="1:8" s="8" customFormat="1">
      <c r="A58" s="93">
        <v>2012</v>
      </c>
      <c r="B58" s="94">
        <v>435</v>
      </c>
      <c r="C58" s="94">
        <v>325</v>
      </c>
    </row>
    <row r="59" spans="1:8" s="8" customFormat="1">
      <c r="A59" s="93">
        <v>2013</v>
      </c>
      <c r="B59" s="94">
        <v>384</v>
      </c>
      <c r="C59" s="94">
        <v>413</v>
      </c>
    </row>
    <row r="60" spans="1:8" s="8" customFormat="1">
      <c r="A60" s="93">
        <v>2014</v>
      </c>
      <c r="B60" s="94">
        <v>370</v>
      </c>
      <c r="C60" s="94">
        <v>431</v>
      </c>
    </row>
    <row r="61" spans="1:8" s="8" customFormat="1">
      <c r="A61" s="93">
        <v>2015</v>
      </c>
      <c r="B61" s="113">
        <v>334</v>
      </c>
      <c r="C61" s="113">
        <v>490</v>
      </c>
    </row>
    <row r="62" spans="1:8" s="8" customFormat="1">
      <c r="A62" s="93">
        <v>2016</v>
      </c>
      <c r="B62" s="94">
        <v>362</v>
      </c>
      <c r="C62" s="94">
        <v>484</v>
      </c>
    </row>
    <row r="63" spans="1:8" s="8" customFormat="1">
      <c r="A63" s="93">
        <v>2017</v>
      </c>
      <c r="B63" s="94">
        <v>380</v>
      </c>
      <c r="C63" s="94">
        <v>518</v>
      </c>
    </row>
    <row r="64" spans="1:8" s="8" customFormat="1">
      <c r="A64" s="93">
        <v>2018</v>
      </c>
      <c r="B64" s="94">
        <v>467</v>
      </c>
      <c r="C64" s="94">
        <v>447</v>
      </c>
    </row>
    <row r="65" spans="1:5" s="8" customFormat="1">
      <c r="A65" s="93">
        <v>2019</v>
      </c>
      <c r="B65" s="158">
        <v>458</v>
      </c>
      <c r="C65" s="158">
        <v>364</v>
      </c>
      <c r="E65" s="93" t="s">
        <v>71</v>
      </c>
    </row>
    <row r="66" spans="1:5" s="8" customFormat="1">
      <c r="A66" s="93" t="s">
        <v>71</v>
      </c>
    </row>
    <row r="67" spans="1:5" s="8" customFormat="1"/>
    <row r="68" spans="1:5" s="8" customFormat="1"/>
    <row r="69" spans="1:5" s="8" customFormat="1"/>
    <row r="70" spans="1:5" s="8" customFormat="1"/>
    <row r="71" spans="1:5" s="8" customFormat="1"/>
    <row r="72" spans="1:5" s="8" customFormat="1"/>
    <row r="73" spans="1:5" s="8" customFormat="1"/>
    <row r="74" spans="1:5" s="8" customFormat="1"/>
    <row r="75" spans="1:5" s="8" customFormat="1"/>
    <row r="76" spans="1:5" s="8" customFormat="1"/>
    <row r="77" spans="1:5" s="8" customFormat="1"/>
    <row r="78" spans="1:5" s="8" customFormat="1"/>
    <row r="79" spans="1:5" s="8" customFormat="1"/>
    <row r="80" spans="1:5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pans="1:4" s="8" customFormat="1"/>
    <row r="434" spans="1:4" s="8" customFormat="1"/>
    <row r="435" spans="1:4" s="8" customFormat="1"/>
    <row r="436" spans="1:4" s="8" customFormat="1"/>
    <row r="437" spans="1:4" s="8" customFormat="1"/>
    <row r="438" spans="1:4" s="8" customFormat="1"/>
    <row r="439" spans="1:4" s="8" customFormat="1"/>
    <row r="440" spans="1:4" s="8" customFormat="1" ht="15">
      <c r="A440" s="6"/>
      <c r="B440" s="6"/>
      <c r="C440" s="6"/>
    </row>
    <row r="441" spans="1:4" s="8" customFormat="1" ht="15">
      <c r="A441" s="6"/>
      <c r="B441" s="6"/>
      <c r="C441" s="6"/>
      <c r="D441" s="6"/>
    </row>
    <row r="442" spans="1:4" s="6" customFormat="1" ht="15"/>
    <row r="443" spans="1:4" s="6" customFormat="1" ht="15"/>
    <row r="444" spans="1:4" s="6" customFormat="1" ht="15"/>
    <row r="445" spans="1:4" s="6" customFormat="1" ht="15"/>
    <row r="446" spans="1:4" s="6" customFormat="1" ht="15"/>
    <row r="447" spans="1:4" s="6" customFormat="1" ht="15"/>
    <row r="448" spans="1:4" s="6" customFormat="1" ht="15"/>
    <row r="449" s="6" customFormat="1" ht="15"/>
    <row r="450" s="6" customFormat="1" ht="15"/>
    <row r="451" s="6" customFormat="1" ht="15"/>
    <row r="452" s="6" customFormat="1" ht="15"/>
    <row r="453" s="6" customFormat="1" ht="15"/>
    <row r="454" s="6" customFormat="1" ht="15"/>
    <row r="455" s="6" customFormat="1" ht="15"/>
    <row r="456" s="6" customFormat="1" ht="15"/>
    <row r="457" s="6" customFormat="1" ht="15"/>
    <row r="458" s="6" customFormat="1" ht="15"/>
    <row r="459" s="6" customFormat="1" ht="15"/>
    <row r="460" s="6" customFormat="1" ht="15"/>
    <row r="461" s="6" customFormat="1" ht="15"/>
    <row r="462" s="6" customFormat="1" ht="15"/>
    <row r="463" s="6" customFormat="1" ht="15"/>
    <row r="464" s="6" customFormat="1" ht="15"/>
    <row r="465" s="6" customFormat="1" ht="15"/>
    <row r="466" s="6" customFormat="1" ht="15"/>
    <row r="467" s="6" customFormat="1" ht="15"/>
    <row r="468" s="6" customFormat="1" ht="15"/>
    <row r="469" s="6" customFormat="1" ht="15"/>
    <row r="470" s="6" customFormat="1" ht="15"/>
    <row r="471" s="6" customFormat="1" ht="15"/>
    <row r="472" s="6" customFormat="1" ht="15"/>
    <row r="473" s="6" customFormat="1" ht="15"/>
    <row r="474" s="6" customFormat="1" ht="15"/>
    <row r="475" s="6" customFormat="1" ht="15"/>
    <row r="476" s="6" customFormat="1" ht="15"/>
    <row r="477" s="6" customFormat="1" ht="15"/>
    <row r="478" s="6" customFormat="1" ht="15"/>
    <row r="479" s="6" customFormat="1" ht="15"/>
    <row r="480" s="6" customFormat="1" ht="15"/>
    <row r="481" s="6" customFormat="1" ht="15"/>
    <row r="482" s="6" customFormat="1" ht="15"/>
    <row r="483" s="6" customFormat="1" ht="15"/>
    <row r="484" s="6" customFormat="1" ht="15"/>
    <row r="485" s="6" customFormat="1" ht="15"/>
    <row r="486" s="6" customFormat="1" ht="15"/>
    <row r="487" s="6" customFormat="1" ht="15"/>
    <row r="488" s="6" customFormat="1" ht="15"/>
    <row r="489" s="6" customFormat="1" ht="15"/>
    <row r="490" s="6" customFormat="1" ht="15"/>
    <row r="491" s="6" customFormat="1" ht="15"/>
    <row r="492" s="6" customFormat="1" ht="15"/>
    <row r="493" s="6" customFormat="1" ht="15"/>
    <row r="494" s="6" customFormat="1" ht="15"/>
    <row r="495" s="6" customFormat="1" ht="15"/>
    <row r="496" s="6" customFormat="1" ht="15"/>
    <row r="497" s="6" customFormat="1" ht="15"/>
    <row r="498" s="6" customFormat="1" ht="15"/>
    <row r="499" s="6" customFormat="1" ht="15"/>
    <row r="500" s="6" customFormat="1" ht="15"/>
    <row r="501" s="6" customFormat="1" ht="15"/>
    <row r="502" s="6" customFormat="1" ht="15"/>
    <row r="503" s="6" customFormat="1" ht="15"/>
    <row r="504" s="6" customFormat="1" ht="15"/>
    <row r="505" s="6" customFormat="1" ht="15"/>
    <row r="506" s="6" customFormat="1" ht="15"/>
    <row r="507" s="6" customFormat="1" ht="15"/>
    <row r="508" s="6" customFormat="1" ht="15"/>
    <row r="509" s="6" customFormat="1" ht="15"/>
    <row r="510" s="6" customFormat="1" ht="15"/>
    <row r="511" s="6" customFormat="1" ht="15"/>
    <row r="512" s="6" customFormat="1" ht="15"/>
    <row r="513" s="6" customFormat="1" ht="15"/>
    <row r="514" s="6" customFormat="1" ht="15"/>
    <row r="515" s="6" customFormat="1" ht="15"/>
    <row r="516" s="6" customFormat="1" ht="15"/>
    <row r="517" s="6" customFormat="1" ht="15"/>
    <row r="518" s="6" customFormat="1" ht="15"/>
    <row r="519" s="6" customFormat="1" ht="15"/>
    <row r="520" s="6" customFormat="1" ht="15"/>
    <row r="521" s="6" customFormat="1" ht="15"/>
    <row r="522" s="6" customFormat="1" ht="15"/>
    <row r="523" s="6" customFormat="1" ht="15"/>
    <row r="524" s="6" customFormat="1" ht="15"/>
    <row r="525" s="6" customFormat="1" ht="15"/>
    <row r="526" s="6" customFormat="1" ht="15"/>
    <row r="527" s="6" customFormat="1" ht="15"/>
    <row r="528" s="6" customFormat="1" ht="15"/>
    <row r="529" s="6" customFormat="1" ht="15"/>
    <row r="530" s="6" customFormat="1" ht="15"/>
    <row r="531" s="6" customFormat="1" ht="15"/>
    <row r="532" s="6" customFormat="1" ht="15"/>
    <row r="533" s="6" customFormat="1" ht="15"/>
    <row r="534" s="6" customFormat="1" ht="15"/>
    <row r="535" s="6" customFormat="1" ht="15"/>
    <row r="536" s="6" customFormat="1" ht="15"/>
    <row r="537" s="6" customFormat="1" ht="15"/>
    <row r="538" s="6" customFormat="1" ht="15"/>
    <row r="539" s="6" customFormat="1" ht="15"/>
    <row r="540" s="6" customFormat="1" ht="15"/>
    <row r="541" s="6" customFormat="1" ht="15"/>
    <row r="542" s="6" customFormat="1" ht="15"/>
    <row r="543" s="6" customFormat="1" ht="15"/>
    <row r="544" s="6" customFormat="1" ht="15"/>
    <row r="545" s="6" customFormat="1" ht="15"/>
    <row r="546" s="6" customFormat="1" ht="15"/>
    <row r="547" s="6" customFormat="1" ht="15"/>
    <row r="548" s="6" customFormat="1" ht="15"/>
    <row r="549" s="6" customFormat="1" ht="15"/>
    <row r="550" s="6" customFormat="1" ht="15"/>
    <row r="551" s="6" customFormat="1" ht="15"/>
    <row r="552" s="6" customFormat="1" ht="15"/>
    <row r="553" s="6" customFormat="1" ht="15"/>
    <row r="554" s="6" customFormat="1" ht="15"/>
    <row r="555" s="6" customFormat="1" ht="15"/>
    <row r="556" s="6" customFormat="1" ht="15"/>
    <row r="557" s="6" customFormat="1" ht="15"/>
    <row r="558" s="6" customFormat="1" ht="15"/>
    <row r="559" s="6" customFormat="1" ht="15"/>
    <row r="560" s="6" customFormat="1" ht="15"/>
    <row r="561" s="6" customFormat="1" ht="15"/>
    <row r="562" s="6" customFormat="1" ht="15"/>
    <row r="563" s="6" customFormat="1" ht="15"/>
    <row r="564" s="6" customFormat="1" ht="15"/>
    <row r="565" s="6" customFormat="1" ht="15"/>
    <row r="566" s="6" customFormat="1" ht="15"/>
    <row r="567" s="6" customFormat="1" ht="15"/>
    <row r="568" s="6" customFormat="1" ht="15"/>
    <row r="569" s="6" customFormat="1" ht="15"/>
    <row r="570" s="6" customFormat="1" ht="15"/>
    <row r="571" s="6" customFormat="1" ht="15"/>
    <row r="572" s="6" customFormat="1" ht="15"/>
    <row r="573" s="6" customFormat="1" ht="15"/>
    <row r="574" s="6" customFormat="1" ht="15"/>
    <row r="575" s="6" customFormat="1" ht="15"/>
    <row r="576" s="6" customFormat="1" ht="15"/>
    <row r="577" s="6" customFormat="1" ht="15"/>
    <row r="578" s="6" customFormat="1" ht="15"/>
    <row r="579" s="6" customFormat="1" ht="15"/>
    <row r="580" s="6" customFormat="1" ht="15"/>
    <row r="581" s="6" customFormat="1" ht="15"/>
    <row r="582" s="6" customFormat="1" ht="15"/>
    <row r="583" s="6" customFormat="1" ht="15"/>
    <row r="584" s="6" customFormat="1" ht="15"/>
    <row r="585" s="6" customFormat="1" ht="15"/>
    <row r="586" s="6" customFormat="1" ht="15"/>
    <row r="587" s="6" customFormat="1" ht="15"/>
    <row r="588" s="6" customFormat="1" ht="15"/>
    <row r="589" s="6" customFormat="1" ht="15"/>
    <row r="590" s="6" customFormat="1" ht="15"/>
    <row r="591" s="6" customFormat="1" ht="15"/>
    <row r="592" s="6" customFormat="1" ht="15"/>
    <row r="593" s="6" customFormat="1" ht="15"/>
    <row r="594" s="6" customFormat="1" ht="15"/>
    <row r="595" s="6" customFormat="1" ht="15"/>
    <row r="596" s="6" customFormat="1" ht="15"/>
    <row r="597" s="6" customFormat="1" ht="15"/>
    <row r="598" s="6" customFormat="1" ht="15"/>
    <row r="599" s="6" customFormat="1" ht="15"/>
    <row r="600" s="6" customFormat="1" ht="15"/>
    <row r="601" s="6" customFormat="1" ht="15"/>
    <row r="602" s="6" customFormat="1" ht="15"/>
    <row r="603" s="6" customFormat="1" ht="15"/>
    <row r="604" s="6" customFormat="1" ht="15"/>
    <row r="605" s="6" customFormat="1" ht="15"/>
    <row r="606" s="6" customFormat="1" ht="15"/>
    <row r="607" s="6" customFormat="1" ht="15"/>
    <row r="608" s="6" customFormat="1" ht="15"/>
    <row r="609" s="6" customFormat="1" ht="15"/>
    <row r="610" s="6" customFormat="1" ht="15"/>
    <row r="611" s="6" customFormat="1" ht="15"/>
    <row r="612" s="6" customFormat="1" ht="15"/>
    <row r="613" s="6" customFormat="1" ht="15"/>
    <row r="614" s="6" customFormat="1" ht="15"/>
    <row r="615" s="6" customFormat="1" ht="15"/>
    <row r="616" s="6" customFormat="1" ht="15"/>
    <row r="617" s="6" customFormat="1" ht="15"/>
    <row r="618" s="6" customFormat="1" ht="15"/>
    <row r="619" s="6" customFormat="1" ht="15"/>
    <row r="620" s="6" customFormat="1" ht="15"/>
    <row r="621" s="6" customFormat="1" ht="15"/>
    <row r="622" s="6" customFormat="1" ht="15"/>
    <row r="623" s="6" customFormat="1" ht="15"/>
    <row r="624" s="6" customFormat="1" ht="15"/>
    <row r="625" s="6" customFormat="1" ht="15"/>
    <row r="626" s="6" customFormat="1" ht="15"/>
    <row r="627" s="6" customFormat="1" ht="15"/>
    <row r="628" s="6" customFormat="1" ht="15"/>
    <row r="629" s="6" customFormat="1" ht="15"/>
    <row r="630" s="6" customFormat="1" ht="15"/>
    <row r="631" s="6" customFormat="1" ht="15"/>
    <row r="632" s="6" customFormat="1" ht="15"/>
    <row r="633" s="6" customFormat="1" ht="15"/>
    <row r="634" s="6" customFormat="1" ht="15"/>
    <row r="635" s="6" customFormat="1" ht="15"/>
    <row r="636" s="6" customFormat="1" ht="15"/>
    <row r="637" s="6" customFormat="1" ht="15"/>
    <row r="638" s="6" customFormat="1" ht="15"/>
    <row r="639" s="6" customFormat="1" ht="15"/>
    <row r="640" s="6" customFormat="1" ht="15"/>
    <row r="641" s="6" customFormat="1" ht="15"/>
    <row r="642" s="6" customFormat="1" ht="15"/>
    <row r="643" s="6" customFormat="1" ht="15"/>
    <row r="644" s="6" customFormat="1" ht="15"/>
    <row r="645" s="6" customFormat="1" ht="15"/>
    <row r="646" s="6" customFormat="1" ht="15"/>
    <row r="647" s="6" customFormat="1" ht="15"/>
    <row r="648" s="6" customFormat="1" ht="15"/>
    <row r="649" s="6" customFormat="1" ht="15"/>
    <row r="650" s="6" customFormat="1" ht="15"/>
    <row r="651" s="6" customFormat="1" ht="15"/>
    <row r="652" s="6" customFormat="1" ht="15"/>
    <row r="653" s="6" customFormat="1" ht="15"/>
    <row r="654" s="6" customFormat="1" ht="15"/>
    <row r="655" s="6" customFormat="1" ht="15"/>
    <row r="656" s="6" customFormat="1" ht="15"/>
    <row r="657" s="6" customFormat="1" ht="15"/>
    <row r="658" s="6" customFormat="1" ht="15"/>
    <row r="659" s="6" customFormat="1" ht="15"/>
    <row r="660" s="6" customFormat="1" ht="15"/>
    <row r="661" s="6" customFormat="1" ht="15"/>
    <row r="662" s="6" customFormat="1" ht="15"/>
    <row r="663" s="6" customFormat="1" ht="15"/>
    <row r="664" s="6" customFormat="1" ht="15"/>
    <row r="665" s="6" customFormat="1" ht="15"/>
    <row r="666" s="6" customFormat="1" ht="15"/>
    <row r="667" s="6" customFormat="1" ht="15"/>
    <row r="668" s="6" customFormat="1" ht="15"/>
    <row r="669" s="6" customFormat="1" ht="15"/>
    <row r="670" s="6" customFormat="1" ht="15"/>
    <row r="671" s="6" customFormat="1" ht="15"/>
    <row r="672" s="6" customFormat="1" ht="15"/>
    <row r="673" s="6" customFormat="1" ht="15"/>
    <row r="674" s="6" customFormat="1" ht="15"/>
    <row r="675" s="6" customFormat="1" ht="15"/>
    <row r="676" s="6" customFormat="1" ht="15"/>
    <row r="677" s="6" customFormat="1" ht="15"/>
    <row r="678" s="6" customFormat="1" ht="15"/>
    <row r="679" s="6" customFormat="1" ht="15"/>
    <row r="680" s="6" customFormat="1" ht="15"/>
    <row r="681" s="6" customFormat="1" ht="15"/>
    <row r="682" s="6" customFormat="1" ht="15"/>
    <row r="683" s="6" customFormat="1" ht="15"/>
    <row r="684" s="6" customFormat="1" ht="15"/>
    <row r="685" s="6" customFormat="1" ht="15"/>
    <row r="686" s="6" customFormat="1" ht="15"/>
    <row r="687" s="6" customFormat="1" ht="15"/>
    <row r="688" s="6" customFormat="1" ht="15"/>
    <row r="689" s="6" customFormat="1" ht="15"/>
    <row r="690" s="6" customFormat="1" ht="15"/>
    <row r="691" s="6" customFormat="1" ht="15"/>
    <row r="692" s="6" customFormat="1" ht="15"/>
    <row r="693" s="6" customFormat="1" ht="15"/>
    <row r="694" s="6" customFormat="1" ht="15"/>
    <row r="695" s="6" customFormat="1" ht="15"/>
    <row r="696" s="6" customFormat="1" ht="15"/>
    <row r="697" s="6" customFormat="1" ht="15"/>
    <row r="698" s="6" customFormat="1" ht="15"/>
    <row r="699" s="6" customFormat="1" ht="15"/>
    <row r="700" s="6" customFormat="1" ht="15"/>
    <row r="701" s="6" customFormat="1" ht="15"/>
    <row r="702" s="6" customFormat="1" ht="15"/>
    <row r="703" s="6" customFormat="1" ht="15"/>
    <row r="704" s="6" customFormat="1" ht="15"/>
    <row r="705" s="6" customFormat="1" ht="15"/>
    <row r="706" s="6" customFormat="1" ht="15"/>
    <row r="707" s="6" customFormat="1" ht="15"/>
    <row r="708" s="6" customFormat="1" ht="15"/>
    <row r="709" s="6" customFormat="1" ht="15"/>
    <row r="710" s="6" customFormat="1" ht="15"/>
    <row r="711" s="6" customFormat="1" ht="15"/>
    <row r="712" s="6" customFormat="1" ht="15"/>
    <row r="713" s="6" customFormat="1" ht="15"/>
    <row r="714" s="6" customFormat="1" ht="15"/>
    <row r="715" s="6" customFormat="1" ht="15"/>
    <row r="716" s="6" customFormat="1" ht="15"/>
    <row r="717" s="6" customFormat="1" ht="15"/>
    <row r="718" s="6" customFormat="1" ht="15"/>
    <row r="719" s="6" customFormat="1" ht="15"/>
    <row r="720" s="6" customFormat="1" ht="15"/>
    <row r="721" s="6" customFormat="1" ht="15"/>
    <row r="722" s="6" customFormat="1" ht="15"/>
    <row r="723" s="6" customFormat="1" ht="15"/>
    <row r="724" s="6" customFormat="1" ht="15"/>
    <row r="725" s="6" customFormat="1" ht="15"/>
    <row r="726" s="6" customFormat="1" ht="15"/>
    <row r="727" s="6" customFormat="1" ht="15"/>
    <row r="728" s="6" customFormat="1" ht="15"/>
    <row r="729" s="6" customFormat="1" ht="15"/>
    <row r="730" s="6" customFormat="1" ht="15"/>
    <row r="731" s="6" customFormat="1" ht="15"/>
    <row r="732" s="6" customFormat="1" ht="15"/>
    <row r="733" s="6" customFormat="1" ht="15"/>
    <row r="734" s="6" customFormat="1" ht="15"/>
    <row r="735" s="6" customFormat="1" ht="15"/>
    <row r="736" s="6" customFormat="1" ht="15"/>
    <row r="737" s="6" customFormat="1" ht="15"/>
    <row r="738" s="6" customFormat="1" ht="15"/>
    <row r="739" s="6" customFormat="1" ht="15"/>
    <row r="740" s="6" customFormat="1" ht="15"/>
    <row r="741" s="6" customFormat="1" ht="15"/>
    <row r="742" s="6" customFormat="1" ht="15"/>
    <row r="743" s="6" customFormat="1" ht="15"/>
    <row r="744" s="6" customFormat="1" ht="15"/>
    <row r="745" s="6" customFormat="1" ht="15"/>
    <row r="746" s="6" customFormat="1" ht="15"/>
    <row r="747" s="6" customFormat="1" ht="15"/>
    <row r="748" s="6" customFormat="1" ht="15"/>
    <row r="749" s="6" customFormat="1" ht="15"/>
    <row r="750" s="6" customFormat="1" ht="15"/>
    <row r="751" s="6" customFormat="1" ht="15"/>
    <row r="752" s="6" customFormat="1" ht="15"/>
    <row r="753" spans="1:4" s="6" customFormat="1" ht="15"/>
    <row r="754" spans="1:4" s="6" customFormat="1" ht="15"/>
    <row r="755" spans="1:4" s="6" customFormat="1" ht="15"/>
    <row r="756" spans="1:4" s="6" customFormat="1" ht="15"/>
    <row r="757" spans="1:4" s="6" customFormat="1" ht="15"/>
    <row r="758" spans="1:4" s="6" customFormat="1" ht="15"/>
    <row r="759" spans="1:4" s="6" customFormat="1" ht="15"/>
    <row r="760" spans="1:4" s="6" customFormat="1" ht="15"/>
    <row r="761" spans="1:4" s="6" customFormat="1" ht="15"/>
    <row r="762" spans="1:4" s="6" customFormat="1" ht="15"/>
    <row r="763" spans="1:4" s="6" customFormat="1" ht="15">
      <c r="A763"/>
      <c r="B763"/>
      <c r="C763"/>
    </row>
    <row r="764" spans="1:4" s="6" customFormat="1" ht="15">
      <c r="A764"/>
      <c r="B764"/>
      <c r="C764"/>
      <c r="D764"/>
    </row>
  </sheetData>
  <mergeCells count="1">
    <mergeCell ref="F9:H9"/>
  </mergeCells>
  <phoneticPr fontId="12" type="noConversion"/>
  <pageMargins left="0.75" right="0.25" top="0.2" bottom="0.3" header="0" footer="0.2"/>
  <pageSetup scale="94" orientation="portrait" r:id="rId1"/>
  <headerFooter alignWithMargins="0">
    <oddFooter>&amp;L&amp;"Univers (W1),Italic"&amp;8&amp;F&amp;RPage &amp;P of &amp;N</oddFooter>
  </headerFooter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opLeftCell="A52" zoomScaleNormal="100" workbookViewId="0">
      <selection activeCell="Q58" sqref="Q58"/>
    </sheetView>
  </sheetViews>
  <sheetFormatPr defaultColWidth="8.6640625" defaultRowHeight="13.2"/>
  <cols>
    <col min="1" max="1" width="7.109375" customWidth="1"/>
    <col min="2" max="2" width="2.5546875" customWidth="1"/>
    <col min="3" max="3" width="39.5546875" customWidth="1"/>
    <col min="4" max="4" width="15.109375" customWidth="1"/>
    <col min="5" max="5" width="12.44140625" bestFit="1" customWidth="1"/>
    <col min="6" max="6" width="11.44140625" customWidth="1"/>
    <col min="7" max="7" width="12.44140625" bestFit="1" customWidth="1"/>
    <col min="8" max="8" width="5.44140625" customWidth="1"/>
    <col min="9" max="9" width="11" customWidth="1"/>
    <col min="10" max="10" width="8.33203125" customWidth="1"/>
    <col min="11" max="11" width="10.44140625" customWidth="1"/>
  </cols>
  <sheetData>
    <row r="1" spans="1:8" ht="12" customHeight="1">
      <c r="A1" s="96"/>
      <c r="B1" s="96"/>
      <c r="C1" s="96"/>
      <c r="D1" s="96"/>
      <c r="E1" s="96"/>
      <c r="F1" s="96"/>
      <c r="G1" s="96"/>
      <c r="H1" s="96"/>
    </row>
    <row r="3" spans="1:8">
      <c r="A3" t="s">
        <v>82</v>
      </c>
    </row>
    <row r="12" spans="1:8">
      <c r="C12">
        <v>206</v>
      </c>
      <c r="G12">
        <v>23</v>
      </c>
    </row>
    <row r="13" spans="1:8">
      <c r="C13">
        <v>595</v>
      </c>
      <c r="G13">
        <v>1</v>
      </c>
    </row>
    <row r="14" spans="1:8">
      <c r="G14">
        <v>25</v>
      </c>
    </row>
    <row r="15" spans="1:8">
      <c r="G15">
        <v>13</v>
      </c>
    </row>
    <row r="16" spans="1:8">
      <c r="G16">
        <v>1</v>
      </c>
    </row>
    <row r="17" spans="1:12">
      <c r="G17">
        <v>1</v>
      </c>
      <c r="J17" s="30">
        <v>2019</v>
      </c>
      <c r="K17" s="30">
        <v>2018</v>
      </c>
    </row>
    <row r="18" spans="1:12">
      <c r="I18" t="s">
        <v>21</v>
      </c>
      <c r="J18" s="111">
        <v>424</v>
      </c>
      <c r="K18" s="111">
        <v>484</v>
      </c>
    </row>
    <row r="19" spans="1:12">
      <c r="I19" t="s">
        <v>20</v>
      </c>
      <c r="J19" s="43">
        <v>398</v>
      </c>
      <c r="K19" s="43">
        <v>430</v>
      </c>
    </row>
    <row r="20" spans="1:12" ht="18.75" customHeight="1">
      <c r="J20" s="159">
        <f>SUM(J18:J19)</f>
        <v>822</v>
      </c>
      <c r="K20" s="159">
        <f>SUM(K18:K19)</f>
        <v>914</v>
      </c>
    </row>
    <row r="21" spans="1:12" s="99" customFormat="1" ht="17.399999999999999">
      <c r="A21" s="98" t="s">
        <v>80</v>
      </c>
      <c r="C21" s="100"/>
      <c r="D21" s="100"/>
      <c r="E21" s="100"/>
      <c r="F21" s="100"/>
    </row>
    <row r="22" spans="1:12" ht="8.25" customHeight="1"/>
    <row r="23" spans="1:12" ht="18.75" customHeight="1">
      <c r="A23" s="31"/>
      <c r="B23" s="160"/>
      <c r="C23" s="160"/>
      <c r="D23" s="161">
        <v>2018</v>
      </c>
      <c r="E23" s="161" t="s">
        <v>12</v>
      </c>
      <c r="F23" s="161">
        <v>2019</v>
      </c>
      <c r="G23" s="161" t="s">
        <v>12</v>
      </c>
      <c r="H23" s="31"/>
    </row>
    <row r="24" spans="1:12" ht="12" customHeight="1">
      <c r="A24" s="37" t="s">
        <v>54</v>
      </c>
      <c r="C24" s="37"/>
      <c r="D24" s="114">
        <v>484</v>
      </c>
      <c r="E24" s="75">
        <f>D24/$D$26</f>
        <v>0.52954048140043763</v>
      </c>
      <c r="F24" s="114">
        <v>424</v>
      </c>
      <c r="G24" s="75">
        <f>F24/$F$26</f>
        <v>0.51581508515815089</v>
      </c>
      <c r="H24" s="31"/>
    </row>
    <row r="25" spans="1:12" ht="12" customHeight="1">
      <c r="A25" s="37" t="s">
        <v>20</v>
      </c>
      <c r="C25" s="37"/>
      <c r="D25" s="114">
        <v>430</v>
      </c>
      <c r="E25" s="75">
        <f>D25/$D$26</f>
        <v>0.47045951859956237</v>
      </c>
      <c r="F25" s="114">
        <v>398</v>
      </c>
      <c r="G25" s="75">
        <f>F25/$F$26</f>
        <v>0.48418491484184917</v>
      </c>
      <c r="H25" s="31"/>
      <c r="J25" s="43"/>
      <c r="K25" s="44"/>
    </row>
    <row r="26" spans="1:12" ht="12" customHeight="1">
      <c r="A26" s="45" t="s">
        <v>34</v>
      </c>
      <c r="C26" s="37"/>
      <c r="D26" s="162">
        <f>SUM(D24:D25)</f>
        <v>914</v>
      </c>
      <c r="E26" s="163">
        <f>SUM(E24:E25)</f>
        <v>1</v>
      </c>
      <c r="F26" s="162">
        <f>SUM(F24:F25)</f>
        <v>822</v>
      </c>
      <c r="G26" s="163">
        <f>SUM(G24:G25)</f>
        <v>1</v>
      </c>
      <c r="H26" s="31"/>
      <c r="J26" s="43"/>
      <c r="K26" s="44"/>
    </row>
    <row r="27" spans="1:12" ht="12" customHeight="1">
      <c r="A27" s="102"/>
      <c r="B27" s="101" t="s">
        <v>69</v>
      </c>
      <c r="C27" s="103" t="s">
        <v>70</v>
      </c>
      <c r="D27" s="80"/>
      <c r="E27" s="81"/>
      <c r="F27" s="82"/>
      <c r="G27" s="80"/>
      <c r="H27" s="31"/>
      <c r="J27" s="159"/>
      <c r="K27" s="44"/>
      <c r="L27" s="46"/>
    </row>
    <row r="28" spans="1:12" ht="12" customHeight="1">
      <c r="A28" s="45"/>
      <c r="C28" s="80" t="s">
        <v>76</v>
      </c>
      <c r="D28" s="80"/>
      <c r="E28" s="80"/>
      <c r="F28" s="80"/>
      <c r="G28" s="80"/>
      <c r="H28" s="31"/>
    </row>
    <row r="29" spans="1:12" ht="11.1" customHeight="1">
      <c r="A29" s="45"/>
      <c r="C29" s="37"/>
      <c r="D29" s="159"/>
      <c r="E29" s="44"/>
      <c r="F29" s="159"/>
      <c r="G29" s="44"/>
      <c r="H29" s="31"/>
      <c r="J29" s="159"/>
      <c r="K29" s="44"/>
    </row>
    <row r="30" spans="1:12" ht="12.75" customHeight="1">
      <c r="A30" s="45"/>
      <c r="C30" s="37"/>
      <c r="D30" s="159"/>
      <c r="E30" s="44"/>
      <c r="F30" s="159"/>
      <c r="G30" s="44"/>
      <c r="H30" s="31"/>
      <c r="J30" s="159"/>
      <c r="K30" s="44"/>
    </row>
    <row r="31" spans="1:12" ht="18" customHeight="1">
      <c r="A31" s="48" t="s">
        <v>85</v>
      </c>
      <c r="B31" s="1"/>
      <c r="C31" s="10"/>
      <c r="D31" s="10"/>
      <c r="E31" s="10"/>
      <c r="F31" s="10"/>
      <c r="G31" s="1"/>
      <c r="I31" s="28"/>
      <c r="J31" s="28"/>
      <c r="K31" s="28"/>
    </row>
    <row r="32" spans="1:12" s="28" customFormat="1">
      <c r="A32"/>
      <c r="B32"/>
      <c r="C32"/>
      <c r="D32"/>
      <c r="E32"/>
      <c r="F32"/>
      <c r="G32" t="s">
        <v>71</v>
      </c>
      <c r="H32" s="10"/>
      <c r="I32"/>
      <c r="J32"/>
      <c r="K32"/>
    </row>
    <row r="33" spans="1:13" ht="12" customHeight="1">
      <c r="A33" s="28"/>
      <c r="B33" s="28"/>
      <c r="C33" s="131"/>
      <c r="D33" s="132" t="s">
        <v>77</v>
      </c>
      <c r="E33" s="164" t="s">
        <v>12</v>
      </c>
      <c r="F33" s="132" t="s">
        <v>79</v>
      </c>
      <c r="G33" s="164" t="s">
        <v>12</v>
      </c>
    </row>
    <row r="34" spans="1:13" s="28" customFormat="1" ht="12" customHeight="1">
      <c r="A34"/>
      <c r="B34"/>
      <c r="C34" s="32" t="s">
        <v>13</v>
      </c>
      <c r="D34" s="43">
        <v>367</v>
      </c>
      <c r="E34" s="59">
        <f>SUM(D34/D26)</f>
        <v>0.40153172866520787</v>
      </c>
      <c r="F34" s="43">
        <v>350</v>
      </c>
      <c r="G34" s="59">
        <f>SUM(F34/F36)</f>
        <v>0.42579075425790752</v>
      </c>
      <c r="I34"/>
      <c r="J34"/>
      <c r="K34"/>
      <c r="L34"/>
      <c r="M34"/>
    </row>
    <row r="35" spans="1:13" ht="12" customHeight="1">
      <c r="C35" s="34" t="s">
        <v>15</v>
      </c>
      <c r="D35" s="35">
        <v>547</v>
      </c>
      <c r="E35" s="63">
        <f>SUM(D35/D26)</f>
        <v>0.59846827133479208</v>
      </c>
      <c r="F35" s="35">
        <v>472</v>
      </c>
      <c r="G35" s="63">
        <f>SUM(F35/F36)</f>
        <v>0.57420924574209242</v>
      </c>
    </row>
    <row r="36" spans="1:13" ht="12" customHeight="1">
      <c r="C36" s="36" t="s">
        <v>34</v>
      </c>
      <c r="D36" s="165">
        <f>SUM(D34:D35)</f>
        <v>914</v>
      </c>
      <c r="E36" s="166">
        <f>SUM(E34:E35)</f>
        <v>1</v>
      </c>
      <c r="F36" s="165">
        <f>SUM(F34:F35)</f>
        <v>822</v>
      </c>
      <c r="G36" s="166">
        <f>SUM(G34:G35)</f>
        <v>1</v>
      </c>
    </row>
    <row r="37" spans="1:13" ht="12" customHeight="1">
      <c r="C37" s="37"/>
      <c r="D37" s="40"/>
      <c r="E37" s="33"/>
      <c r="F37" s="40"/>
      <c r="G37" s="33"/>
    </row>
    <row r="38" spans="1:13" ht="12" customHeight="1">
      <c r="A38" s="28"/>
      <c r="B38" s="28"/>
      <c r="C38" s="131" t="s">
        <v>52</v>
      </c>
      <c r="D38" s="132" t="s">
        <v>77</v>
      </c>
      <c r="E38" s="164" t="s">
        <v>36</v>
      </c>
      <c r="F38" s="132" t="s">
        <v>79</v>
      </c>
      <c r="G38" s="164" t="s">
        <v>36</v>
      </c>
    </row>
    <row r="39" spans="1:13" ht="12" customHeight="1">
      <c r="C39" s="32" t="s">
        <v>46</v>
      </c>
      <c r="D39" s="89">
        <v>2</v>
      </c>
      <c r="E39" s="58">
        <f t="shared" ref="E39:E46" si="0">D39/($D$58-$D$52)</f>
        <v>4.2826552462526769E-3</v>
      </c>
      <c r="F39" s="89">
        <v>2</v>
      </c>
      <c r="G39" s="58">
        <f>F39/'[1]Page 1'!$G$34</f>
        <v>4.3668122270742356E-3</v>
      </c>
    </row>
    <row r="40" spans="1:13" ht="12" customHeight="1">
      <c r="C40" s="34" t="s">
        <v>44</v>
      </c>
      <c r="D40" s="66">
        <v>53</v>
      </c>
      <c r="E40" s="59">
        <f t="shared" si="0"/>
        <v>0.11349036402569593</v>
      </c>
      <c r="F40" s="66">
        <v>43</v>
      </c>
      <c r="G40" s="59">
        <f>F40/'[1]Page 1'!$G$34</f>
        <v>9.3886462882096067E-2</v>
      </c>
    </row>
    <row r="41" spans="1:13" s="28" customFormat="1" ht="12" customHeight="1">
      <c r="A41"/>
      <c r="B41"/>
      <c r="C41" s="34" t="s">
        <v>45</v>
      </c>
      <c r="D41" s="37">
        <v>40</v>
      </c>
      <c r="E41" s="59">
        <f t="shared" si="0"/>
        <v>8.5653104925053528E-2</v>
      </c>
      <c r="F41" s="37">
        <v>43</v>
      </c>
      <c r="G41" s="59">
        <f>F41/'[1]Page 1'!$G$34</f>
        <v>9.3886462882096067E-2</v>
      </c>
      <c r="I41"/>
      <c r="J41"/>
      <c r="K41"/>
      <c r="L41"/>
      <c r="M41"/>
    </row>
    <row r="42" spans="1:13" ht="12" customHeight="1">
      <c r="C42" s="34" t="s">
        <v>43</v>
      </c>
      <c r="D42" s="37">
        <v>22</v>
      </c>
      <c r="E42" s="59">
        <f t="shared" si="0"/>
        <v>4.7109207708779445E-2</v>
      </c>
      <c r="F42" s="37">
        <v>29</v>
      </c>
      <c r="G42" s="59">
        <f>F42/'[1]Page 1'!$G$34</f>
        <v>6.3318777292576414E-2</v>
      </c>
    </row>
    <row r="43" spans="1:13" ht="12" customHeight="1">
      <c r="C43" s="34" t="s">
        <v>48</v>
      </c>
      <c r="D43" s="37">
        <v>0</v>
      </c>
      <c r="E43" s="59">
        <f t="shared" si="0"/>
        <v>0</v>
      </c>
      <c r="F43" s="37">
        <v>0</v>
      </c>
      <c r="G43" s="59">
        <f>F43/'[1]Page 1'!$G$34</f>
        <v>0</v>
      </c>
    </row>
    <row r="44" spans="1:13" ht="12" customHeight="1">
      <c r="C44" s="34" t="s">
        <v>47</v>
      </c>
      <c r="D44" s="37">
        <v>2</v>
      </c>
      <c r="E44" s="59">
        <f t="shared" si="0"/>
        <v>4.2826552462526769E-3</v>
      </c>
      <c r="F44" s="37">
        <v>6</v>
      </c>
      <c r="G44" s="59">
        <f>F44/'[1]Page 1'!$G$34</f>
        <v>1.3100436681222707E-2</v>
      </c>
    </row>
    <row r="45" spans="1:13" ht="12" customHeight="1">
      <c r="C45" s="34" t="s">
        <v>73</v>
      </c>
      <c r="D45" s="37">
        <v>1</v>
      </c>
      <c r="E45" s="59">
        <f t="shared" si="0"/>
        <v>2.1413276231263384E-3</v>
      </c>
      <c r="F45" s="37">
        <v>1</v>
      </c>
      <c r="G45" s="59">
        <f>F45/'[1]Page 1'!$G$34</f>
        <v>2.1834061135371178E-3</v>
      </c>
    </row>
    <row r="46" spans="1:13" ht="12" customHeight="1">
      <c r="C46" s="34" t="s">
        <v>74</v>
      </c>
      <c r="D46" s="97">
        <v>0</v>
      </c>
      <c r="E46" s="63">
        <f t="shared" si="0"/>
        <v>0</v>
      </c>
      <c r="F46" s="97">
        <v>3</v>
      </c>
      <c r="G46" s="63">
        <f>F46/'[1]Page 1'!$G$34</f>
        <v>6.5502183406113534E-3</v>
      </c>
    </row>
    <row r="47" spans="1:13" ht="12" customHeight="1">
      <c r="C47" s="36" t="s">
        <v>34</v>
      </c>
      <c r="D47" s="165">
        <f>SUM(D39:D46)</f>
        <v>120</v>
      </c>
      <c r="E47" s="166">
        <f>SUM(E39:E46)</f>
        <v>0.2569593147751606</v>
      </c>
      <c r="F47" s="165">
        <f>SUM(F39:F46)</f>
        <v>127</v>
      </c>
      <c r="G47" s="166">
        <f>SUM(G39:G46)</f>
        <v>0.27729257641921395</v>
      </c>
    </row>
    <row r="48" spans="1:13" ht="12" customHeight="1">
      <c r="A48" s="28"/>
      <c r="B48" s="28"/>
      <c r="C48" s="84" t="s">
        <v>68</v>
      </c>
      <c r="D48" s="38"/>
      <c r="E48" s="33"/>
      <c r="F48" s="38"/>
      <c r="G48" s="33"/>
    </row>
    <row r="49" spans="1:13" ht="12" customHeight="1">
      <c r="A49" s="28"/>
      <c r="B49" s="28"/>
      <c r="C49" s="83"/>
      <c r="D49" s="38"/>
      <c r="E49" s="33"/>
      <c r="F49" s="38"/>
      <c r="G49" s="33"/>
    </row>
    <row r="50" spans="1:13" ht="12" customHeight="1">
      <c r="A50" s="28"/>
      <c r="B50" s="28"/>
      <c r="C50" s="37"/>
      <c r="D50" s="38"/>
      <c r="E50" s="33"/>
      <c r="F50" s="38"/>
      <c r="G50" s="33"/>
    </row>
    <row r="51" spans="1:13" s="28" customFormat="1" ht="12" customHeight="1">
      <c r="A51"/>
      <c r="B51"/>
      <c r="C51" s="131" t="s">
        <v>33</v>
      </c>
      <c r="D51" s="132" t="s">
        <v>77</v>
      </c>
      <c r="E51" s="164" t="s">
        <v>12</v>
      </c>
      <c r="F51" s="132" t="s">
        <v>79</v>
      </c>
      <c r="G51" s="164" t="s">
        <v>12</v>
      </c>
      <c r="I51"/>
      <c r="J51"/>
      <c r="K51"/>
      <c r="L51"/>
      <c r="M51"/>
    </row>
    <row r="52" spans="1:13" ht="12" customHeight="1">
      <c r="C52" s="39" t="s">
        <v>22</v>
      </c>
      <c r="D52" s="133">
        <v>447</v>
      </c>
      <c r="E52" s="73">
        <f>SUM(D52/D26)</f>
        <v>0.48905908096280087</v>
      </c>
      <c r="F52" s="133">
        <v>364</v>
      </c>
      <c r="G52" s="73">
        <f>SUM(F52/F26)</f>
        <v>0.44282238442822386</v>
      </c>
    </row>
    <row r="53" spans="1:13" ht="23.25" customHeight="1">
      <c r="A53" s="28"/>
      <c r="B53" s="28"/>
      <c r="C53" s="83" t="s">
        <v>40</v>
      </c>
      <c r="D53" s="38"/>
      <c r="E53" s="33"/>
      <c r="F53" s="38"/>
      <c r="G53" s="33"/>
    </row>
    <row r="54" spans="1:13" ht="12" customHeight="1">
      <c r="A54" s="28"/>
      <c r="B54" s="28"/>
      <c r="C54" s="31"/>
      <c r="D54" s="38"/>
      <c r="E54" s="33"/>
      <c r="F54" s="38"/>
      <c r="G54" s="33"/>
    </row>
    <row r="55" spans="1:13" s="28" customFormat="1" ht="12" customHeight="1">
      <c r="A55"/>
      <c r="B55"/>
      <c r="C55" s="131" t="s">
        <v>23</v>
      </c>
      <c r="D55" s="132" t="s">
        <v>77</v>
      </c>
      <c r="E55" s="164" t="s">
        <v>12</v>
      </c>
      <c r="F55" s="132" t="s">
        <v>79</v>
      </c>
      <c r="G55" s="164" t="s">
        <v>12</v>
      </c>
      <c r="I55"/>
      <c r="J55"/>
      <c r="K55"/>
      <c r="L55"/>
      <c r="M55"/>
    </row>
    <row r="56" spans="1:13" ht="12" customHeight="1">
      <c r="C56" s="41" t="s">
        <v>24</v>
      </c>
      <c r="D56" s="42">
        <v>606</v>
      </c>
      <c r="E56" s="58">
        <f>SUM(D56/D26)</f>
        <v>0.66301969365426694</v>
      </c>
      <c r="F56" s="42">
        <v>533</v>
      </c>
      <c r="G56" s="58">
        <f>SUM(F56/F26)</f>
        <v>0.64841849148418496</v>
      </c>
    </row>
    <row r="57" spans="1:13" ht="12" customHeight="1">
      <c r="C57" s="34" t="s">
        <v>25</v>
      </c>
      <c r="D57" s="35">
        <v>308</v>
      </c>
      <c r="E57" s="63">
        <f>SUM(D57/D26)</f>
        <v>0.33698030634573306</v>
      </c>
      <c r="F57" s="35">
        <v>289</v>
      </c>
      <c r="G57" s="63">
        <f>SUM(F57/F26)</f>
        <v>0.3515815085158151</v>
      </c>
    </row>
    <row r="58" spans="1:13" ht="12" customHeight="1">
      <c r="C58" s="36" t="s">
        <v>34</v>
      </c>
      <c r="D58" s="165">
        <f>SUM(D56:D57)</f>
        <v>914</v>
      </c>
      <c r="E58" s="167">
        <f>SUM(E56:E57)</f>
        <v>1</v>
      </c>
      <c r="F58" s="165">
        <f>SUM(F56:F57)</f>
        <v>822</v>
      </c>
      <c r="G58" s="167">
        <f>SUM(G56:G57)</f>
        <v>1</v>
      </c>
    </row>
    <row r="66" spans="1:1">
      <c r="A66" t="s">
        <v>71</v>
      </c>
    </row>
  </sheetData>
  <phoneticPr fontId="12" type="noConversion"/>
  <pageMargins left="0.75" right="0.25" top="0.2" bottom="0.3" header="0" footer="0.2"/>
  <pageSetup scale="91" orientation="portrait" r:id="rId1"/>
  <headerFooter alignWithMargins="0">
    <oddFooter>&amp;L&amp;"Univers (W1),Italic"&amp;8&amp;F&amp;RPage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opLeftCell="B7" zoomScaleNormal="100" workbookViewId="0">
      <selection activeCell="N6" sqref="N6"/>
    </sheetView>
  </sheetViews>
  <sheetFormatPr defaultColWidth="8.6640625" defaultRowHeight="13.2"/>
  <cols>
    <col min="1" max="1" width="51.109375" customWidth="1"/>
    <col min="2" max="2" width="9.6640625" bestFit="1" customWidth="1"/>
    <col min="3" max="3" width="9.88671875" bestFit="1" customWidth="1"/>
    <col min="4" max="4" width="9.6640625" bestFit="1" customWidth="1"/>
    <col min="5" max="5" width="9.88671875" customWidth="1"/>
    <col min="6" max="6" width="10.109375" bestFit="1" customWidth="1"/>
    <col min="7" max="7" width="9.33203125" bestFit="1" customWidth="1"/>
  </cols>
  <sheetData>
    <row r="1" spans="1:12" s="49" customFormat="1" ht="15" customHeight="1">
      <c r="A1" s="48"/>
      <c r="B1"/>
      <c r="C1"/>
      <c r="D1"/>
      <c r="E1"/>
      <c r="F1" s="19"/>
    </row>
    <row r="2" spans="1:12" s="49" customFormat="1" ht="26.25" customHeight="1">
      <c r="A2" s="170" t="s">
        <v>78</v>
      </c>
      <c r="B2" s="170"/>
      <c r="C2" s="170"/>
      <c r="D2" s="170"/>
      <c r="E2" s="170"/>
      <c r="F2" s="170"/>
      <c r="H2" s="65"/>
      <c r="I2" s="65"/>
      <c r="J2" s="65"/>
      <c r="K2" s="65"/>
      <c r="L2" s="65"/>
    </row>
    <row r="3" spans="1:12" s="65" customFormat="1" ht="12">
      <c r="A3" s="116" t="s">
        <v>83</v>
      </c>
      <c r="B3" s="117" t="s">
        <v>77</v>
      </c>
      <c r="C3" s="118" t="s">
        <v>12</v>
      </c>
      <c r="D3" s="117" t="s">
        <v>79</v>
      </c>
      <c r="E3" s="118" t="s">
        <v>12</v>
      </c>
      <c r="F3" s="119" t="s">
        <v>31</v>
      </c>
    </row>
    <row r="4" spans="1:12" s="65" customFormat="1" ht="12">
      <c r="A4" s="134" t="s">
        <v>55</v>
      </c>
      <c r="B4" s="120"/>
      <c r="C4" s="121"/>
      <c r="D4" s="120"/>
      <c r="E4" s="121"/>
      <c r="F4" s="121"/>
    </row>
    <row r="5" spans="1:12" s="65" customFormat="1" ht="11.4">
      <c r="A5" s="50" t="s">
        <v>56</v>
      </c>
      <c r="B5" s="50">
        <v>77</v>
      </c>
      <c r="C5" s="104">
        <f>SUM(B5/B23)</f>
        <v>8.4245076586433265E-2</v>
      </c>
      <c r="D5" s="50">
        <v>86</v>
      </c>
      <c r="E5" s="104">
        <f>SUM(D5/D23)</f>
        <v>0.10462287104622871</v>
      </c>
      <c r="F5" s="69">
        <f>(D5-B5)/B5</f>
        <v>0.11688311688311688</v>
      </c>
      <c r="J5" s="86"/>
    </row>
    <row r="6" spans="1:12" s="65" customFormat="1" ht="11.4">
      <c r="A6" s="50" t="s">
        <v>57</v>
      </c>
      <c r="B6" s="50">
        <v>37</v>
      </c>
      <c r="C6" s="128">
        <f>SUM(B6/B23)</f>
        <v>4.0481400437636761E-2</v>
      </c>
      <c r="D6" s="50">
        <v>34</v>
      </c>
      <c r="E6" s="128">
        <f>SUM(D6/D23)</f>
        <v>4.1362530413625302E-2</v>
      </c>
      <c r="F6" s="69">
        <f t="shared" ref="F6:F12" si="0">(D6-B6)/B6</f>
        <v>-8.1081081081081086E-2</v>
      </c>
      <c r="J6" s="87"/>
    </row>
    <row r="7" spans="1:12" s="65" customFormat="1" ht="11.4">
      <c r="A7" s="50" t="s">
        <v>58</v>
      </c>
      <c r="B7" s="50">
        <v>132</v>
      </c>
      <c r="C7" s="105">
        <f>B7/B23</f>
        <v>0.14442013129102846</v>
      </c>
      <c r="D7" s="50">
        <v>117</v>
      </c>
      <c r="E7" s="105">
        <f>D7/D23</f>
        <v>0.14233576642335766</v>
      </c>
      <c r="F7" s="69">
        <f t="shared" si="0"/>
        <v>-0.11363636363636363</v>
      </c>
      <c r="J7" s="87"/>
    </row>
    <row r="8" spans="1:12" s="65" customFormat="1" ht="11.4">
      <c r="A8" s="50" t="s">
        <v>59</v>
      </c>
      <c r="B8" s="50">
        <v>20</v>
      </c>
      <c r="C8" s="104">
        <f>B8/B23</f>
        <v>2.1881838074398249E-2</v>
      </c>
      <c r="D8" s="50">
        <v>17</v>
      </c>
      <c r="E8" s="104">
        <f>D8/D23</f>
        <v>2.0681265206812651E-2</v>
      </c>
      <c r="F8" s="69">
        <f t="shared" si="0"/>
        <v>-0.15</v>
      </c>
      <c r="J8" s="86"/>
    </row>
    <row r="9" spans="1:12" s="65" customFormat="1" ht="11.4">
      <c r="A9" s="50" t="s">
        <v>60</v>
      </c>
      <c r="B9" s="50">
        <v>77</v>
      </c>
      <c r="C9" s="104">
        <f>B9/B23</f>
        <v>8.4245076586433265E-2</v>
      </c>
      <c r="D9" s="50">
        <v>61</v>
      </c>
      <c r="E9" s="104">
        <f>D9/D23</f>
        <v>7.4209245742092464E-2</v>
      </c>
      <c r="F9" s="69">
        <f t="shared" si="0"/>
        <v>-0.20779220779220781</v>
      </c>
      <c r="J9" s="86"/>
    </row>
    <row r="10" spans="1:12" s="65" customFormat="1" ht="11.4">
      <c r="A10" s="50" t="s">
        <v>61</v>
      </c>
      <c r="B10" s="50">
        <v>27</v>
      </c>
      <c r="C10" s="104">
        <f>B10/B23</f>
        <v>2.9540481400437638E-2</v>
      </c>
      <c r="D10" s="50">
        <v>26</v>
      </c>
      <c r="E10" s="104">
        <f>D10/D23</f>
        <v>3.1630170316301706E-2</v>
      </c>
      <c r="F10" s="69">
        <f t="shared" si="0"/>
        <v>-3.7037037037037035E-2</v>
      </c>
      <c r="J10" s="86"/>
    </row>
    <row r="11" spans="1:12" s="65" customFormat="1" ht="11.4">
      <c r="A11" s="50" t="s">
        <v>62</v>
      </c>
      <c r="B11" s="50">
        <v>60</v>
      </c>
      <c r="C11" s="104">
        <f>B11/B23</f>
        <v>6.5645514223194742E-2</v>
      </c>
      <c r="D11" s="50">
        <v>57</v>
      </c>
      <c r="E11" s="104">
        <f>D11/D23</f>
        <v>6.9343065693430656E-2</v>
      </c>
      <c r="F11" s="69">
        <f t="shared" si="0"/>
        <v>-0.05</v>
      </c>
      <c r="J11" s="88"/>
    </row>
    <row r="12" spans="1:12" s="65" customFormat="1" ht="12">
      <c r="A12" s="134" t="s">
        <v>0</v>
      </c>
      <c r="B12" s="134">
        <f>SUM(B5:B11)</f>
        <v>430</v>
      </c>
      <c r="C12" s="135">
        <f>B12/B23</f>
        <v>0.47045951859956237</v>
      </c>
      <c r="D12" s="134">
        <f>SUM(D5:D11)</f>
        <v>398</v>
      </c>
      <c r="E12" s="135">
        <f>D12/D23</f>
        <v>0.48418491484184917</v>
      </c>
      <c r="F12" s="136">
        <f t="shared" si="0"/>
        <v>-7.441860465116279E-2</v>
      </c>
      <c r="J12" s="88"/>
    </row>
    <row r="13" spans="1:12" s="65" customFormat="1" ht="11.4">
      <c r="A13" s="50"/>
      <c r="B13" s="50"/>
      <c r="C13" s="104"/>
      <c r="D13" s="50"/>
      <c r="E13" s="104"/>
      <c r="F13" s="64"/>
    </row>
    <row r="14" spans="1:12" s="65" customFormat="1" ht="12">
      <c r="A14" s="123" t="s">
        <v>7</v>
      </c>
      <c r="B14" s="124"/>
      <c r="C14" s="125"/>
      <c r="D14" s="124"/>
      <c r="E14" s="125"/>
      <c r="F14" s="126"/>
    </row>
    <row r="15" spans="1:12" s="65" customFormat="1" ht="11.4">
      <c r="A15" s="50" t="s">
        <v>28</v>
      </c>
      <c r="B15" s="50">
        <v>27</v>
      </c>
      <c r="C15" s="104">
        <f>B15/B23</f>
        <v>2.9540481400437638E-2</v>
      </c>
      <c r="D15" s="50">
        <v>25</v>
      </c>
      <c r="E15" s="104">
        <f>D15/D23</f>
        <v>3.0413625304136254E-2</v>
      </c>
      <c r="F15" s="69">
        <f t="shared" ref="F15:F21" si="1">(D15-B15)/B15</f>
        <v>-7.407407407407407E-2</v>
      </c>
      <c r="J15" s="60"/>
    </row>
    <row r="16" spans="1:12" s="65" customFormat="1" ht="11.4">
      <c r="A16" s="50" t="s">
        <v>29</v>
      </c>
      <c r="B16" s="50">
        <v>138</v>
      </c>
      <c r="C16" s="104">
        <f>B16/B23</f>
        <v>0.15098468271334792</v>
      </c>
      <c r="D16" s="50">
        <v>119</v>
      </c>
      <c r="E16" s="104">
        <f>D16/D23</f>
        <v>0.14476885644768855</v>
      </c>
      <c r="F16" s="69">
        <f>(D16-B16)/B16</f>
        <v>-0.13768115942028986</v>
      </c>
      <c r="J16" s="60"/>
    </row>
    <row r="17" spans="1:10" s="65" customFormat="1" ht="11.4">
      <c r="A17" s="50" t="s">
        <v>1</v>
      </c>
      <c r="B17" s="106" t="s">
        <v>6</v>
      </c>
      <c r="C17" s="127" t="s">
        <v>6</v>
      </c>
      <c r="D17" s="106" t="s">
        <v>6</v>
      </c>
      <c r="E17" s="127" t="s">
        <v>6</v>
      </c>
      <c r="F17" s="95" t="s">
        <v>6</v>
      </c>
      <c r="J17" s="60"/>
    </row>
    <row r="18" spans="1:10" s="65" customFormat="1" ht="11.4">
      <c r="A18" s="50" t="s">
        <v>30</v>
      </c>
      <c r="B18" s="50">
        <v>213</v>
      </c>
      <c r="C18" s="104">
        <f>B18/B23</f>
        <v>0.23304157549234136</v>
      </c>
      <c r="D18" s="50">
        <v>178</v>
      </c>
      <c r="E18" s="104">
        <f>D18/D23</f>
        <v>0.21654501216545013</v>
      </c>
      <c r="F18" s="69">
        <f>(D18-B18)/B18</f>
        <v>-0.16431924882629109</v>
      </c>
      <c r="J18" s="60"/>
    </row>
    <row r="19" spans="1:10" s="65" customFormat="1" ht="11.4">
      <c r="A19" s="50" t="s">
        <v>3</v>
      </c>
      <c r="B19" s="50">
        <v>106</v>
      </c>
      <c r="C19" s="104">
        <f>B19/B23</f>
        <v>0.11597374179431072</v>
      </c>
      <c r="D19" s="50">
        <v>102</v>
      </c>
      <c r="E19" s="104">
        <f>D19/D23</f>
        <v>0.12408759124087591</v>
      </c>
      <c r="F19" s="69">
        <f t="shared" si="1"/>
        <v>-3.7735849056603772E-2</v>
      </c>
      <c r="J19" s="60"/>
    </row>
    <row r="20" spans="1:10" s="65" customFormat="1" ht="11.4">
      <c r="A20" s="50" t="s">
        <v>4</v>
      </c>
      <c r="B20" s="106" t="s">
        <v>6</v>
      </c>
      <c r="C20" s="105" t="s">
        <v>6</v>
      </c>
      <c r="D20" s="106" t="s">
        <v>6</v>
      </c>
      <c r="E20" s="105" t="s">
        <v>6</v>
      </c>
      <c r="F20" s="95" t="s">
        <v>6</v>
      </c>
      <c r="J20" s="60"/>
    </row>
    <row r="21" spans="1:10" s="65" customFormat="1" ht="12">
      <c r="A21" s="123" t="s">
        <v>8</v>
      </c>
      <c r="B21" s="123">
        <f>SUM(B15:B20)</f>
        <v>484</v>
      </c>
      <c r="C21" s="137">
        <f>B21/B23</f>
        <v>0.52954048140043763</v>
      </c>
      <c r="D21" s="123">
        <f>SUM(D15:D20)</f>
        <v>424</v>
      </c>
      <c r="E21" s="137">
        <f>D21/D23</f>
        <v>0.51581508515815089</v>
      </c>
      <c r="F21" s="138">
        <f t="shared" si="1"/>
        <v>-0.12396694214876033</v>
      </c>
    </row>
    <row r="22" spans="1:10" s="65" customFormat="1" ht="11.4">
      <c r="A22" s="34"/>
      <c r="B22" s="34"/>
      <c r="C22" s="107"/>
      <c r="D22" s="34"/>
      <c r="E22" s="107"/>
      <c r="F22" s="68"/>
    </row>
    <row r="23" spans="1:10" s="65" customFormat="1" ht="12">
      <c r="A23" s="122" t="s">
        <v>5</v>
      </c>
      <c r="B23" s="122">
        <f>SUM(B21,B12)</f>
        <v>914</v>
      </c>
      <c r="C23" s="129">
        <f>SUM(C21,C12)</f>
        <v>1</v>
      </c>
      <c r="D23" s="122">
        <f>SUM(D21,D12)</f>
        <v>822</v>
      </c>
      <c r="E23" s="129">
        <f>SUM(E21,E12)</f>
        <v>1</v>
      </c>
      <c r="F23" s="130"/>
    </row>
    <row r="24" spans="1:10" s="65" customFormat="1" ht="11.4">
      <c r="A24" s="89"/>
      <c r="B24" s="89"/>
      <c r="C24" s="90"/>
      <c r="D24" s="89"/>
      <c r="E24" s="90"/>
      <c r="F24" s="91"/>
    </row>
    <row r="25" spans="1:10" s="65" customFormat="1" ht="11.4">
      <c r="A25" s="66"/>
      <c r="B25" s="66"/>
      <c r="C25" s="67"/>
      <c r="D25" s="66"/>
      <c r="E25" s="67"/>
      <c r="F25" s="85"/>
    </row>
    <row r="26" spans="1:10">
      <c r="A26" s="92" t="s">
        <v>2</v>
      </c>
      <c r="B26" s="19"/>
      <c r="C26" s="19"/>
      <c r="D26" s="19"/>
      <c r="E26" s="19"/>
      <c r="F26" s="19"/>
    </row>
    <row r="27" spans="1:10">
      <c r="A27" s="92" t="s">
        <v>65</v>
      </c>
      <c r="B27" s="19"/>
      <c r="C27" s="19"/>
      <c r="D27" s="19"/>
      <c r="E27" s="19"/>
      <c r="F27" s="19"/>
    </row>
    <row r="28" spans="1:10">
      <c r="A28" s="92" t="s">
        <v>66</v>
      </c>
      <c r="B28" s="19"/>
      <c r="C28" s="19"/>
      <c r="D28" s="19"/>
      <c r="E28" s="19"/>
      <c r="F28" s="19"/>
    </row>
    <row r="29" spans="1:10">
      <c r="A29" s="19"/>
      <c r="B29" s="19"/>
      <c r="C29" s="19"/>
      <c r="D29" s="19"/>
      <c r="E29" s="19"/>
      <c r="F29" s="19"/>
    </row>
    <row r="30" spans="1:10">
      <c r="A30" s="19"/>
      <c r="B30" s="19"/>
      <c r="C30" s="19"/>
      <c r="D30" s="19"/>
      <c r="E30" s="19"/>
      <c r="F30" s="19"/>
    </row>
    <row r="53" spans="2:3" ht="23.25" customHeight="1"/>
    <row r="61" spans="2:3">
      <c r="B61">
        <v>370</v>
      </c>
      <c r="C61">
        <v>431</v>
      </c>
    </row>
    <row r="66" spans="1:1">
      <c r="A66">
        <v>2020</v>
      </c>
    </row>
  </sheetData>
  <mergeCells count="1">
    <mergeCell ref="A2:F2"/>
  </mergeCells>
  <phoneticPr fontId="12" type="noConversion"/>
  <pageMargins left="0.75" right="0.25" top="0.2" bottom="0.3" header="0" footer="0.2"/>
  <pageSetup scale="97" firstPageNumber="3" orientation="portrait" r:id="rId1"/>
  <headerFooter alignWithMargins="0">
    <oddFooter>&amp;L&amp;"Univers (W1),Italic"&amp;8&amp;F&amp;RPage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By Dept</vt:lpstr>
      <vt:lpstr>'By Dept'!Print_Area</vt:lpstr>
      <vt:lpstr>'Page 1'!Print_Area</vt:lpstr>
      <vt:lpstr>'Page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harden</cp:lastModifiedBy>
  <cp:lastPrinted>2018-10-12T14:18:13Z</cp:lastPrinted>
  <dcterms:created xsi:type="dcterms:W3CDTF">1999-09-02T14:06:57Z</dcterms:created>
  <dcterms:modified xsi:type="dcterms:W3CDTF">2019-10-09T00:32:53Z</dcterms:modified>
</cp:coreProperties>
</file>